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1760"/>
  </bookViews>
  <sheets>
    <sheet name="Turnhout" sheetId="4" r:id="rId1"/>
  </sheets>
  <definedNames>
    <definedName name="type" localSheetId="0">Turnhout!$G$4:$G$5</definedName>
    <definedName name="type">#REF!</definedName>
    <definedName name="via" localSheetId="0">Turnhout!$D$21:$D$22</definedName>
    <definedName name="via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2" i="4" l="1"/>
  <c r="C162" i="4"/>
  <c r="B162" i="4"/>
  <c r="E22" i="4"/>
  <c r="E21" i="4"/>
  <c r="E18" i="4"/>
  <c r="E17" i="4"/>
  <c r="E16" i="4"/>
  <c r="E15" i="4"/>
  <c r="E13" i="4"/>
  <c r="E12" i="4"/>
  <c r="E11" i="4"/>
  <c r="E10" i="4"/>
  <c r="F10" i="4" s="1"/>
  <c r="E7" i="4"/>
  <c r="E6" i="4"/>
  <c r="E5" i="4"/>
  <c r="E4" i="4"/>
  <c r="F16" i="4" l="1"/>
  <c r="F11" i="4"/>
  <c r="F12" i="4"/>
  <c r="F21" i="4"/>
  <c r="F18" i="4"/>
  <c r="F22" i="4"/>
  <c r="F15" i="4"/>
  <c r="F13" i="4"/>
  <c r="F17" i="4"/>
  <c r="E8" i="4"/>
  <c r="F8" i="4" s="1"/>
  <c r="F5" i="4" l="1"/>
  <c r="F4" i="4"/>
  <c r="F6" i="4"/>
  <c r="F7" i="4"/>
</calcChain>
</file>

<file path=xl/sharedStrings.xml><?xml version="1.0" encoding="utf-8"?>
<sst xmlns="http://schemas.openxmlformats.org/spreadsheetml/2006/main" count="32" uniqueCount="29">
  <si>
    <t xml:space="preserve">Huurprijs </t>
  </si>
  <si>
    <t>plaats</t>
  </si>
  <si>
    <t>EPC-waarde</t>
  </si>
  <si>
    <t>type woning</t>
  </si>
  <si>
    <t>aantal slpks</t>
  </si>
  <si>
    <t>Immokantoren in lijst</t>
  </si>
  <si>
    <t>huizen/appartementen</t>
  </si>
  <si>
    <t>aantal huizen</t>
  </si>
  <si>
    <t>aantal appartementen</t>
  </si>
  <si>
    <t>1 slaapkamer</t>
  </si>
  <si>
    <t>2 slaapkamers</t>
  </si>
  <si>
    <t>3 of meer slaapkamers</t>
  </si>
  <si>
    <t>800 euro en meer</t>
  </si>
  <si>
    <t>Huurprijzen</t>
  </si>
  <si>
    <t>tussen 600 en 700 euro</t>
  </si>
  <si>
    <t>tussen 700 en 800 euro</t>
  </si>
  <si>
    <t>minder dan 600 euro</t>
  </si>
  <si>
    <t>aantal</t>
  </si>
  <si>
    <t>Verhuurtype</t>
  </si>
  <si>
    <t>via makelaar</t>
  </si>
  <si>
    <t>via eigenaar</t>
  </si>
  <si>
    <t>huis</t>
  </si>
  <si>
    <t>appartement</t>
  </si>
  <si>
    <t>Type:</t>
  </si>
  <si>
    <t>Adres</t>
  </si>
  <si>
    <t>Via makelaar/eigenaar</t>
  </si>
  <si>
    <t>Kolom1</t>
  </si>
  <si>
    <t>MOMENTOPNAME HUURAANBOD</t>
  </si>
  <si>
    <t xml:space="preserve">Datum: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</si>
</sst>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Wingdings 2"/>
      <family val="1"/>
      <charset val="2"/>
    </font>
    <font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37">
    <xf numFmtId="0" fontId="0" fillId="0" borderId="0" xfId="0"/>
    <xf numFmtId="164" fontId="0" fillId="0" borderId="0" xfId="0" applyNumberFormat="1"/>
    <xf numFmtId="0" fontId="2" fillId="0" borderId="0" xfId="0" applyFont="1"/>
    <xf numFmtId="0" fontId="0" fillId="0" borderId="0" xfId="0" applyBorder="1"/>
    <xf numFmtId="164" fontId="3" fillId="0" borderId="0" xfId="0" applyNumberFormat="1" applyFont="1"/>
    <xf numFmtId="0" fontId="3" fillId="0" borderId="0" xfId="0" applyFont="1"/>
    <xf numFmtId="0" fontId="0" fillId="2" borderId="3" xfId="0" applyFill="1" applyBorder="1"/>
    <xf numFmtId="0" fontId="1" fillId="0" borderId="1" xfId="0" applyFont="1" applyBorder="1"/>
    <xf numFmtId="0" fontId="0" fillId="2" borderId="4" xfId="0" applyFill="1" applyBorder="1"/>
    <xf numFmtId="0" fontId="1" fillId="0" borderId="0" xfId="0" applyFont="1" applyBorder="1"/>
    <xf numFmtId="0" fontId="0" fillId="0" borderId="0" xfId="0" applyFont="1" applyBorder="1"/>
    <xf numFmtId="0" fontId="0" fillId="5" borderId="1" xfId="0" applyFont="1" applyFill="1" applyBorder="1"/>
    <xf numFmtId="10" fontId="0" fillId="5" borderId="1" xfId="0" applyNumberFormat="1" applyFont="1" applyFill="1" applyBorder="1"/>
    <xf numFmtId="0" fontId="0" fillId="5" borderId="1" xfId="0" applyFill="1" applyBorder="1"/>
    <xf numFmtId="10" fontId="0" fillId="5" borderId="1" xfId="0" applyNumberFormat="1" applyFill="1" applyBorder="1"/>
    <xf numFmtId="0" fontId="0" fillId="4" borderId="5" xfId="0" applyFill="1" applyBorder="1"/>
    <xf numFmtId="0" fontId="0" fillId="4" borderId="3" xfId="0" applyFill="1" applyBorder="1"/>
    <xf numFmtId="10" fontId="0" fillId="4" borderId="5" xfId="0" applyNumberFormat="1" applyFill="1" applyBorder="1"/>
    <xf numFmtId="10" fontId="0" fillId="4" borderId="3" xfId="0" applyNumberFormat="1" applyFill="1" applyBorder="1"/>
    <xf numFmtId="0" fontId="5" fillId="0" borderId="0" xfId="0" applyFont="1" applyFill="1"/>
    <xf numFmtId="0" fontId="4" fillId="0" borderId="0" xfId="0" applyFont="1" applyFill="1"/>
    <xf numFmtId="0" fontId="0" fillId="0" borderId="0" xfId="0" applyFill="1" applyBorder="1"/>
    <xf numFmtId="10" fontId="0" fillId="0" borderId="0" xfId="0" applyNumberFormat="1" applyFill="1" applyBorder="1"/>
    <xf numFmtId="0" fontId="0" fillId="4" borderId="7" xfId="0" applyFill="1" applyBorder="1"/>
    <xf numFmtId="10" fontId="0" fillId="4" borderId="6" xfId="0" applyNumberFormat="1" applyFill="1" applyBorder="1"/>
    <xf numFmtId="10" fontId="0" fillId="4" borderId="8" xfId="0" applyNumberFormat="1" applyFill="1" applyBorder="1"/>
    <xf numFmtId="0" fontId="0" fillId="6" borderId="2" xfId="0" applyFill="1" applyBorder="1"/>
    <xf numFmtId="0" fontId="0" fillId="6" borderId="3" xfId="0" applyFill="1" applyBorder="1"/>
    <xf numFmtId="0" fontId="4" fillId="7" borderId="2" xfId="0" applyFont="1" applyFill="1" applyBorder="1"/>
    <xf numFmtId="0" fontId="4" fillId="3" borderId="2" xfId="0" applyFont="1" applyFill="1" applyBorder="1"/>
    <xf numFmtId="9" fontId="0" fillId="0" borderId="0" xfId="1" applyFont="1" applyBorder="1"/>
    <xf numFmtId="9" fontId="0" fillId="2" borderId="0" xfId="1" applyFont="1" applyFill="1" applyBorder="1"/>
    <xf numFmtId="9" fontId="0" fillId="8" borderId="0" xfId="1" applyFont="1" applyFill="1" applyBorder="1"/>
    <xf numFmtId="9" fontId="4" fillId="7" borderId="0" xfId="1" applyFont="1" applyFill="1" applyBorder="1"/>
    <xf numFmtId="9" fontId="4" fillId="3" borderId="0" xfId="1" applyFont="1" applyFill="1" applyBorder="1"/>
    <xf numFmtId="0" fontId="0" fillId="2" borderId="0" xfId="0" applyFill="1"/>
    <xf numFmtId="0" fontId="1" fillId="0" borderId="0" xfId="0" applyFont="1"/>
  </cellXfs>
  <cellStyles count="2">
    <cellStyle name="Procent" xfId="1" builtinId="5"/>
    <cellStyle name="Standaard" xfId="0" builtinId="0"/>
  </cellStyles>
  <dxfs count="15">
    <dxf>
      <numFmt numFmtId="164" formatCode="&quot;€&quot;\ #,##0.00"/>
    </dxf>
    <dxf>
      <numFmt numFmtId="164" formatCode="&quot;€&quot;\ #,##0.00"/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theme="7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7030A0"/>
        </patternFill>
      </fill>
    </dxf>
  </dxfs>
  <tableStyles count="0" defaultTableStyle="TableStyleMedium2" defaultPivotStyle="PivotStyleLight16"/>
  <colors>
    <mruColors>
      <color rgb="FFFA0000"/>
      <color rgb="FFF0EA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Tabel1345" displayName="Tabel1345" ref="B25:I162" totalsRowCount="1">
  <autoFilter ref="B25:I161"/>
  <sortState ref="B26:I161">
    <sortCondition ref="C25:C161"/>
  </sortState>
  <tableColumns count="8">
    <tableColumn id="1" name="Huurprijs " totalsRowFunction="average" dataDxfId="1" totalsRowDxfId="0"/>
    <tableColumn id="2" name="EPC-waarde" totalsRowFunction="average"/>
    <tableColumn id="3" name="type woning"/>
    <tableColumn id="5" name="aantal slpks"/>
    <tableColumn id="4" name="plaats" totalsRowFunction="count"/>
    <tableColumn id="6" name="Adres"/>
    <tableColumn id="7" name="Via makelaar/eigenaar"/>
    <tableColumn id="8" name="Kolom1"/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174"/>
  <sheetViews>
    <sheetView tabSelected="1" workbookViewId="0">
      <selection activeCell="B2" sqref="B2"/>
    </sheetView>
  </sheetViews>
  <sheetFormatPr defaultRowHeight="15" x14ac:dyDescent="0.25"/>
  <cols>
    <col min="2" max="2" width="11.7109375" customWidth="1"/>
    <col min="3" max="3" width="13.7109375" customWidth="1"/>
    <col min="4" max="4" width="22.140625" bestFit="1" customWidth="1"/>
    <col min="5" max="5" width="13.5703125" customWidth="1"/>
    <col min="6" max="6" width="10.7109375" bestFit="1" customWidth="1"/>
    <col min="7" max="7" width="31.28515625" bestFit="1" customWidth="1"/>
    <col min="8" max="8" width="23.7109375" customWidth="1"/>
    <col min="9" max="9" width="22.140625" bestFit="1" customWidth="1"/>
    <col min="11" max="11" width="10.7109375" bestFit="1" customWidth="1"/>
  </cols>
  <sheetData>
    <row r="1" spans="2:9" x14ac:dyDescent="0.25">
      <c r="B1" s="36" t="s">
        <v>27</v>
      </c>
    </row>
    <row r="2" spans="2:9" x14ac:dyDescent="0.25">
      <c r="B2" t="s">
        <v>28</v>
      </c>
    </row>
    <row r="3" spans="2:9" ht="15.75" thickBot="1" x14ac:dyDescent="0.3">
      <c r="B3" s="2" t="s">
        <v>5</v>
      </c>
      <c r="D3" s="7" t="s">
        <v>13</v>
      </c>
      <c r="E3" s="7" t="s">
        <v>17</v>
      </c>
      <c r="F3" s="9"/>
      <c r="G3" s="9" t="s">
        <v>23</v>
      </c>
      <c r="H3" s="10"/>
    </row>
    <row r="4" spans="2:9" x14ac:dyDescent="0.25">
      <c r="D4" s="8" t="s">
        <v>16</v>
      </c>
      <c r="E4" s="6">
        <f>COUNTIF(Tabel1345[[Huurprijs ]],"&lt;600")</f>
        <v>0</v>
      </c>
      <c r="F4" s="31" t="e">
        <f>E4/$E$8</f>
        <v>#DIV/0!</v>
      </c>
      <c r="G4" s="3" t="s">
        <v>21</v>
      </c>
      <c r="H4" s="3"/>
    </row>
    <row r="5" spans="2:9" x14ac:dyDescent="0.25">
      <c r="D5" s="26" t="s">
        <v>14</v>
      </c>
      <c r="E5" s="27">
        <f>COUNTIFS(Tabel1345[[Huurprijs ]],"&gt;599",Tabel1345[[Huurprijs ]],"&lt;700")</f>
        <v>0</v>
      </c>
      <c r="F5" s="32" t="e">
        <f t="shared" ref="F5:F8" si="0">E5/$E$8</f>
        <v>#DIV/0!</v>
      </c>
      <c r="G5" s="3" t="s">
        <v>22</v>
      </c>
      <c r="H5" s="3"/>
    </row>
    <row r="6" spans="2:9" x14ac:dyDescent="0.25">
      <c r="D6" s="29" t="s">
        <v>15</v>
      </c>
      <c r="E6" s="29">
        <f>COUNTIFS(Tabel1345[[Huurprijs ]],"&gt;699",Tabel1345[[Huurprijs ]],"&lt;800")</f>
        <v>0</v>
      </c>
      <c r="F6" s="34" t="e">
        <f t="shared" si="0"/>
        <v>#DIV/0!</v>
      </c>
      <c r="G6" s="3"/>
      <c r="H6" s="3"/>
    </row>
    <row r="7" spans="2:9" x14ac:dyDescent="0.25">
      <c r="D7" s="28" t="s">
        <v>12</v>
      </c>
      <c r="E7" s="28">
        <f>COUNTIF(Tabel1345[[Huurprijs ]],"&gt;799")</f>
        <v>0</v>
      </c>
      <c r="F7" s="33" t="e">
        <f t="shared" si="0"/>
        <v>#DIV/0!</v>
      </c>
      <c r="G7" s="3"/>
      <c r="H7" s="3"/>
    </row>
    <row r="8" spans="2:9" x14ac:dyDescent="0.25">
      <c r="E8">
        <f>SUM(E4:E7)</f>
        <v>0</v>
      </c>
      <c r="F8" s="30" t="e">
        <f t="shared" si="0"/>
        <v>#DIV/0!</v>
      </c>
    </row>
    <row r="9" spans="2:9" x14ac:dyDescent="0.25">
      <c r="D9" s="2" t="s">
        <v>6</v>
      </c>
      <c r="I9" s="2"/>
    </row>
    <row r="10" spans="2:9" ht="15.75" thickBot="1" x14ac:dyDescent="0.3">
      <c r="D10" s="11" t="s">
        <v>7</v>
      </c>
      <c r="E10" s="11">
        <f>COUNTIF(Tabel1345[type woning],"Huis")</f>
        <v>0</v>
      </c>
      <c r="F10" s="12" t="e">
        <f>E10/SUM($E$10,$E$15)</f>
        <v>#DIV/0!</v>
      </c>
      <c r="G10" s="3"/>
    </row>
    <row r="11" spans="2:9" x14ac:dyDescent="0.25">
      <c r="D11" s="15" t="s">
        <v>9</v>
      </c>
      <c r="E11" s="15">
        <f>COUNTIFS(Tabel1345[type woning],"Huis",Tabel1345[aantal slpks],"1")</f>
        <v>0</v>
      </c>
      <c r="F11" s="17" t="e">
        <f>E11/SUM($E$10,$E$15)</f>
        <v>#DIV/0!</v>
      </c>
    </row>
    <row r="12" spans="2:9" x14ac:dyDescent="0.25">
      <c r="D12" s="15" t="s">
        <v>10</v>
      </c>
      <c r="E12" s="15">
        <f>COUNTIFS(Tabel1345[type woning],"Huis",Tabel1345[aantal slpks],"2")</f>
        <v>0</v>
      </c>
      <c r="F12" s="17" t="e">
        <f>E12/SUM($E$10,$E$15)</f>
        <v>#DIV/0!</v>
      </c>
    </row>
    <row r="13" spans="2:9" x14ac:dyDescent="0.25">
      <c r="D13" s="16" t="s">
        <v>11</v>
      </c>
      <c r="E13" s="16">
        <f>COUNTIFS(Tabel1345[type woning],"Huis",Tabel1345[aantal slpks],"&gt;2")</f>
        <v>0</v>
      </c>
      <c r="F13" s="18" t="e">
        <f>E13/SUM($E$10,$E$15)</f>
        <v>#DIV/0!</v>
      </c>
    </row>
    <row r="15" spans="2:9" ht="15.75" thickBot="1" x14ac:dyDescent="0.3">
      <c r="D15" s="11" t="s">
        <v>8</v>
      </c>
      <c r="E15" s="13">
        <f>COUNTIF(Tabel1345[type woning],"appartement")</f>
        <v>0</v>
      </c>
      <c r="F15" s="14" t="e">
        <f>E15/SUM($E$10,$E$15)</f>
        <v>#DIV/0!</v>
      </c>
    </row>
    <row r="16" spans="2:9" x14ac:dyDescent="0.25">
      <c r="D16" s="15" t="s">
        <v>9</v>
      </c>
      <c r="E16" s="15">
        <f>COUNTIFS(Tabel1345[type woning],"appartement",Tabel1345[aantal slpks],"1")</f>
        <v>0</v>
      </c>
      <c r="F16" s="17" t="e">
        <f>E16/SUM($E$10,$E$15)</f>
        <v>#DIV/0!</v>
      </c>
    </row>
    <row r="17" spans="2:9" x14ac:dyDescent="0.25">
      <c r="D17" s="15" t="s">
        <v>10</v>
      </c>
      <c r="E17" s="15">
        <f>COUNTIFS(Tabel1345[type woning],"appartement",Tabel1345[aantal slpks],"2")</f>
        <v>0</v>
      </c>
      <c r="F17" s="17" t="e">
        <f>E17/SUM($E$10,$E$15)</f>
        <v>#DIV/0!</v>
      </c>
    </row>
    <row r="18" spans="2:9" x14ac:dyDescent="0.25">
      <c r="D18" s="16" t="s">
        <v>11</v>
      </c>
      <c r="E18" s="16">
        <f>COUNTIFS(Tabel1345[type woning],"appartement",Tabel1345[aantal slpks],"&gt;2")</f>
        <v>0</v>
      </c>
      <c r="F18" s="18" t="e">
        <f>E18/SUM($E$10,$E$15)</f>
        <v>#DIV/0!</v>
      </c>
    </row>
    <row r="19" spans="2:9" x14ac:dyDescent="0.25">
      <c r="D19" s="21"/>
      <c r="E19" s="21"/>
      <c r="F19" s="22"/>
    </row>
    <row r="20" spans="2:9" ht="15.75" thickBot="1" x14ac:dyDescent="0.3">
      <c r="D20" s="13" t="s">
        <v>18</v>
      </c>
      <c r="E20" s="13"/>
      <c r="F20" s="14"/>
    </row>
    <row r="21" spans="2:9" x14ac:dyDescent="0.25">
      <c r="D21" s="23" t="s">
        <v>19</v>
      </c>
      <c r="E21" s="23">
        <f>COUNTIF(Tabel1345[Via makelaar/eigenaar],"via makelaar")</f>
        <v>0</v>
      </c>
      <c r="F21" s="24" t="e">
        <f>E21/SUM(E21:E22)</f>
        <v>#DIV/0!</v>
      </c>
    </row>
    <row r="22" spans="2:9" x14ac:dyDescent="0.25">
      <c r="D22" s="16" t="s">
        <v>20</v>
      </c>
      <c r="E22" s="16">
        <f>COUNTIF(Tabel1345[Via makelaar/eigenaar],"via eigenaar")</f>
        <v>0</v>
      </c>
      <c r="F22" s="25" t="e">
        <f>E22/SUM(E21:E22)</f>
        <v>#DIV/0!</v>
      </c>
    </row>
    <row r="25" spans="2:9" x14ac:dyDescent="0.25">
      <c r="B25" t="s">
        <v>0</v>
      </c>
      <c r="C25" t="s">
        <v>2</v>
      </c>
      <c r="D25" t="s">
        <v>3</v>
      </c>
      <c r="E25" t="s">
        <v>4</v>
      </c>
      <c r="F25" t="s">
        <v>1</v>
      </c>
      <c r="G25" t="s">
        <v>24</v>
      </c>
      <c r="H25" t="s">
        <v>25</v>
      </c>
      <c r="I25" t="s">
        <v>26</v>
      </c>
    </row>
    <row r="26" spans="2:9" x14ac:dyDescent="0.25">
      <c r="B26" s="1"/>
    </row>
    <row r="27" spans="2:9" x14ac:dyDescent="0.25">
      <c r="B27" s="1"/>
    </row>
    <row r="28" spans="2:9" x14ac:dyDescent="0.25">
      <c r="B28" s="1"/>
    </row>
    <row r="29" spans="2:9" x14ac:dyDescent="0.25">
      <c r="B29" s="1"/>
    </row>
    <row r="30" spans="2:9" x14ac:dyDescent="0.25">
      <c r="B30" s="1"/>
    </row>
    <row r="31" spans="2:9" x14ac:dyDescent="0.25">
      <c r="B31" s="1"/>
    </row>
    <row r="32" spans="2:9" x14ac:dyDescent="0.25">
      <c r="B32" s="1"/>
    </row>
    <row r="33" spans="2:2" x14ac:dyDescent="0.25">
      <c r="B33" s="1"/>
    </row>
    <row r="34" spans="2:2" x14ac:dyDescent="0.25">
      <c r="B34" s="1"/>
    </row>
    <row r="35" spans="2:2" x14ac:dyDescent="0.25">
      <c r="B35" s="1"/>
    </row>
    <row r="36" spans="2:2" x14ac:dyDescent="0.25">
      <c r="B36" s="1"/>
    </row>
    <row r="37" spans="2:2" x14ac:dyDescent="0.25">
      <c r="B37" s="1"/>
    </row>
    <row r="38" spans="2:2" x14ac:dyDescent="0.25">
      <c r="B38" s="1"/>
    </row>
    <row r="39" spans="2:2" x14ac:dyDescent="0.25">
      <c r="B39" s="1"/>
    </row>
    <row r="40" spans="2:2" x14ac:dyDescent="0.25">
      <c r="B40" s="1"/>
    </row>
    <row r="41" spans="2:2" x14ac:dyDescent="0.25">
      <c r="B41" s="1"/>
    </row>
    <row r="42" spans="2:2" x14ac:dyDescent="0.25">
      <c r="B42" s="1"/>
    </row>
    <row r="43" spans="2:2" x14ac:dyDescent="0.25">
      <c r="B43" s="1"/>
    </row>
    <row r="44" spans="2:2" x14ac:dyDescent="0.25">
      <c r="B44" s="1"/>
    </row>
    <row r="45" spans="2:2" x14ac:dyDescent="0.25">
      <c r="B45" s="1"/>
    </row>
    <row r="46" spans="2:2" x14ac:dyDescent="0.25">
      <c r="B46" s="1"/>
    </row>
    <row r="47" spans="2:2" x14ac:dyDescent="0.25">
      <c r="B47" s="1"/>
    </row>
    <row r="48" spans="2:2" x14ac:dyDescent="0.25">
      <c r="B48" s="1"/>
    </row>
    <row r="49" spans="2:2" x14ac:dyDescent="0.25">
      <c r="B49" s="1"/>
    </row>
    <row r="50" spans="2:2" x14ac:dyDescent="0.25">
      <c r="B50" s="1"/>
    </row>
    <row r="51" spans="2:2" x14ac:dyDescent="0.25">
      <c r="B51" s="1"/>
    </row>
    <row r="52" spans="2:2" x14ac:dyDescent="0.25">
      <c r="B52" s="1"/>
    </row>
    <row r="53" spans="2:2" x14ac:dyDescent="0.25">
      <c r="B53" s="1"/>
    </row>
    <row r="54" spans="2:2" x14ac:dyDescent="0.25">
      <c r="B54" s="1"/>
    </row>
    <row r="55" spans="2:2" x14ac:dyDescent="0.25">
      <c r="B55" s="1"/>
    </row>
    <row r="56" spans="2:2" x14ac:dyDescent="0.25">
      <c r="B56" s="1"/>
    </row>
    <row r="57" spans="2:2" x14ac:dyDescent="0.25">
      <c r="B57" s="1"/>
    </row>
    <row r="58" spans="2:2" x14ac:dyDescent="0.25">
      <c r="B58" s="1"/>
    </row>
    <row r="59" spans="2:2" x14ac:dyDescent="0.25">
      <c r="B59" s="1"/>
    </row>
    <row r="60" spans="2:2" x14ac:dyDescent="0.25">
      <c r="B60" s="1"/>
    </row>
    <row r="61" spans="2:2" x14ac:dyDescent="0.25">
      <c r="B61" s="1"/>
    </row>
    <row r="62" spans="2:2" x14ac:dyDescent="0.25">
      <c r="B62" s="1"/>
    </row>
    <row r="63" spans="2:2" x14ac:dyDescent="0.25">
      <c r="B63" s="1"/>
    </row>
    <row r="64" spans="2:2" x14ac:dyDescent="0.25">
      <c r="B64" s="1"/>
    </row>
    <row r="65" spans="2:2" x14ac:dyDescent="0.25">
      <c r="B65" s="1"/>
    </row>
    <row r="66" spans="2:2" x14ac:dyDescent="0.25">
      <c r="B66" s="1"/>
    </row>
    <row r="67" spans="2:2" x14ac:dyDescent="0.25">
      <c r="B67" s="1"/>
    </row>
    <row r="68" spans="2:2" x14ac:dyDescent="0.25">
      <c r="B68" s="1"/>
    </row>
    <row r="69" spans="2:2" x14ac:dyDescent="0.25">
      <c r="B69" s="1"/>
    </row>
    <row r="70" spans="2:2" x14ac:dyDescent="0.25">
      <c r="B70" s="1"/>
    </row>
    <row r="71" spans="2:2" x14ac:dyDescent="0.25">
      <c r="B71" s="1"/>
    </row>
    <row r="72" spans="2:2" x14ac:dyDescent="0.25">
      <c r="B72" s="1"/>
    </row>
    <row r="73" spans="2:2" x14ac:dyDescent="0.25">
      <c r="B73" s="1"/>
    </row>
    <row r="74" spans="2:2" x14ac:dyDescent="0.25">
      <c r="B74" s="1"/>
    </row>
    <row r="75" spans="2:2" x14ac:dyDescent="0.25">
      <c r="B75" s="1"/>
    </row>
    <row r="76" spans="2:2" x14ac:dyDescent="0.25">
      <c r="B76" s="1"/>
    </row>
    <row r="77" spans="2:2" x14ac:dyDescent="0.25">
      <c r="B77" s="1"/>
    </row>
    <row r="78" spans="2:2" x14ac:dyDescent="0.25">
      <c r="B78" s="1"/>
    </row>
    <row r="79" spans="2:2" x14ac:dyDescent="0.25">
      <c r="B79" s="1"/>
    </row>
    <row r="80" spans="2:2" x14ac:dyDescent="0.25">
      <c r="B80" s="1"/>
    </row>
    <row r="81" spans="2:2" x14ac:dyDescent="0.25">
      <c r="B81" s="1"/>
    </row>
    <row r="82" spans="2:2" x14ac:dyDescent="0.25">
      <c r="B82" s="1"/>
    </row>
    <row r="83" spans="2:2" x14ac:dyDescent="0.25">
      <c r="B83" s="1"/>
    </row>
    <row r="84" spans="2:2" x14ac:dyDescent="0.25">
      <c r="B84" s="1"/>
    </row>
    <row r="85" spans="2:2" x14ac:dyDescent="0.25">
      <c r="B85" s="1"/>
    </row>
    <row r="86" spans="2:2" x14ac:dyDescent="0.25">
      <c r="B86" s="1"/>
    </row>
    <row r="87" spans="2:2" x14ac:dyDescent="0.25">
      <c r="B87" s="1"/>
    </row>
    <row r="88" spans="2:2" x14ac:dyDescent="0.25">
      <c r="B88" s="1"/>
    </row>
    <row r="89" spans="2:2" x14ac:dyDescent="0.25">
      <c r="B89" s="1"/>
    </row>
    <row r="90" spans="2:2" x14ac:dyDescent="0.25">
      <c r="B90" s="1"/>
    </row>
    <row r="91" spans="2:2" x14ac:dyDescent="0.25">
      <c r="B91" s="1"/>
    </row>
    <row r="92" spans="2:2" x14ac:dyDescent="0.25">
      <c r="B92" s="1"/>
    </row>
    <row r="93" spans="2:2" x14ac:dyDescent="0.25">
      <c r="B93" s="1"/>
    </row>
    <row r="94" spans="2:2" x14ac:dyDescent="0.25">
      <c r="B94" s="1"/>
    </row>
    <row r="95" spans="2:2" x14ac:dyDescent="0.25">
      <c r="B95" s="1"/>
    </row>
    <row r="96" spans="2:2" x14ac:dyDescent="0.25">
      <c r="B96" s="1"/>
    </row>
    <row r="97" spans="2:2" x14ac:dyDescent="0.25">
      <c r="B97" s="1"/>
    </row>
    <row r="98" spans="2:2" x14ac:dyDescent="0.25">
      <c r="B98" s="1"/>
    </row>
    <row r="99" spans="2:2" x14ac:dyDescent="0.25">
      <c r="B99" s="1"/>
    </row>
    <row r="100" spans="2:2" x14ac:dyDescent="0.25">
      <c r="B100" s="1"/>
    </row>
    <row r="101" spans="2:2" x14ac:dyDescent="0.25">
      <c r="B101" s="1"/>
    </row>
    <row r="102" spans="2:2" x14ac:dyDescent="0.25">
      <c r="B102" s="1"/>
    </row>
    <row r="103" spans="2:2" x14ac:dyDescent="0.25">
      <c r="B103" s="1"/>
    </row>
    <row r="104" spans="2:2" x14ac:dyDescent="0.25">
      <c r="B104" s="1"/>
    </row>
    <row r="105" spans="2:2" x14ac:dyDescent="0.25">
      <c r="B105" s="1"/>
    </row>
    <row r="106" spans="2:2" x14ac:dyDescent="0.25">
      <c r="B106" s="1"/>
    </row>
    <row r="107" spans="2:2" x14ac:dyDescent="0.25">
      <c r="B107" s="1"/>
    </row>
    <row r="108" spans="2:2" x14ac:dyDescent="0.25">
      <c r="B108" s="1"/>
    </row>
    <row r="109" spans="2:2" x14ac:dyDescent="0.25">
      <c r="B109" s="1"/>
    </row>
    <row r="110" spans="2:2" x14ac:dyDescent="0.25">
      <c r="B110" s="1"/>
    </row>
    <row r="111" spans="2:2" x14ac:dyDescent="0.25">
      <c r="B111" s="1"/>
    </row>
    <row r="112" spans="2:2" x14ac:dyDescent="0.25">
      <c r="B112" s="1"/>
    </row>
    <row r="113" spans="2:3" x14ac:dyDescent="0.25">
      <c r="B113" s="1"/>
    </row>
    <row r="114" spans="2:3" x14ac:dyDescent="0.25">
      <c r="B114" s="1"/>
    </row>
    <row r="115" spans="2:3" x14ac:dyDescent="0.25">
      <c r="B115" s="1"/>
    </row>
    <row r="116" spans="2:3" x14ac:dyDescent="0.25">
      <c r="B116" s="1"/>
    </row>
    <row r="117" spans="2:3" x14ac:dyDescent="0.25">
      <c r="B117" s="1"/>
    </row>
    <row r="118" spans="2:3" x14ac:dyDescent="0.25">
      <c r="B118" s="1"/>
    </row>
    <row r="119" spans="2:3" x14ac:dyDescent="0.25">
      <c r="B119" s="1"/>
    </row>
    <row r="120" spans="2:3" x14ac:dyDescent="0.25">
      <c r="B120" s="1"/>
    </row>
    <row r="121" spans="2:3" x14ac:dyDescent="0.25">
      <c r="B121" s="1"/>
    </row>
    <row r="122" spans="2:3" x14ac:dyDescent="0.25">
      <c r="B122" s="1"/>
    </row>
    <row r="123" spans="2:3" x14ac:dyDescent="0.25">
      <c r="B123" s="1"/>
    </row>
    <row r="124" spans="2:3" x14ac:dyDescent="0.25">
      <c r="B124" s="1"/>
    </row>
    <row r="125" spans="2:3" x14ac:dyDescent="0.25">
      <c r="B125" s="1"/>
      <c r="C125" s="35"/>
    </row>
    <row r="126" spans="2:3" x14ac:dyDescent="0.25">
      <c r="B126" s="1"/>
    </row>
    <row r="127" spans="2:3" x14ac:dyDescent="0.25">
      <c r="B127" s="1"/>
    </row>
    <row r="128" spans="2:3" x14ac:dyDescent="0.25">
      <c r="B128" s="1"/>
    </row>
    <row r="129" spans="2:3" x14ac:dyDescent="0.25">
      <c r="B129" s="1"/>
    </row>
    <row r="130" spans="2:3" x14ac:dyDescent="0.25">
      <c r="B130" s="1"/>
    </row>
    <row r="131" spans="2:3" x14ac:dyDescent="0.25">
      <c r="B131" s="1"/>
      <c r="C131" s="35"/>
    </row>
    <row r="132" spans="2:3" x14ac:dyDescent="0.25">
      <c r="B132" s="1"/>
    </row>
    <row r="133" spans="2:3" x14ac:dyDescent="0.25">
      <c r="B133" s="1"/>
      <c r="C133" s="35"/>
    </row>
    <row r="134" spans="2:3" x14ac:dyDescent="0.25">
      <c r="B134" s="1"/>
    </row>
    <row r="135" spans="2:3" x14ac:dyDescent="0.25">
      <c r="B135" s="1"/>
    </row>
    <row r="136" spans="2:3" x14ac:dyDescent="0.25">
      <c r="B136" s="1"/>
    </row>
    <row r="137" spans="2:3" x14ac:dyDescent="0.25">
      <c r="B137" s="1"/>
    </row>
    <row r="138" spans="2:3" x14ac:dyDescent="0.25">
      <c r="B138" s="1"/>
    </row>
    <row r="139" spans="2:3" x14ac:dyDescent="0.25">
      <c r="B139" s="1"/>
    </row>
    <row r="140" spans="2:3" x14ac:dyDescent="0.25">
      <c r="B140" s="1"/>
    </row>
    <row r="141" spans="2:3" x14ac:dyDescent="0.25">
      <c r="B141" s="1"/>
    </row>
    <row r="142" spans="2:3" x14ac:dyDescent="0.25">
      <c r="B142" s="1"/>
      <c r="C142" s="35"/>
    </row>
    <row r="143" spans="2:3" x14ac:dyDescent="0.25">
      <c r="B143" s="1"/>
      <c r="C143" s="35"/>
    </row>
    <row r="144" spans="2:3" x14ac:dyDescent="0.25">
      <c r="B144" s="1"/>
      <c r="C144" s="35"/>
    </row>
    <row r="145" spans="2:3" x14ac:dyDescent="0.25">
      <c r="B145" s="1"/>
    </row>
    <row r="146" spans="2:3" x14ac:dyDescent="0.25">
      <c r="B146" s="1"/>
    </row>
    <row r="147" spans="2:3" x14ac:dyDescent="0.25">
      <c r="B147" s="1"/>
    </row>
    <row r="148" spans="2:3" x14ac:dyDescent="0.25">
      <c r="B148" s="1"/>
    </row>
    <row r="149" spans="2:3" x14ac:dyDescent="0.25">
      <c r="B149" s="1"/>
      <c r="C149" s="35"/>
    </row>
    <row r="150" spans="2:3" x14ac:dyDescent="0.25">
      <c r="B150" s="1"/>
    </row>
    <row r="151" spans="2:3" x14ac:dyDescent="0.25">
      <c r="B151" s="1"/>
    </row>
    <row r="152" spans="2:3" x14ac:dyDescent="0.25">
      <c r="B152" s="1"/>
    </row>
    <row r="153" spans="2:3" x14ac:dyDescent="0.25">
      <c r="B153" s="1"/>
    </row>
    <row r="154" spans="2:3" x14ac:dyDescent="0.25">
      <c r="B154" s="1"/>
    </row>
    <row r="155" spans="2:3" x14ac:dyDescent="0.25">
      <c r="B155" s="1"/>
    </row>
    <row r="156" spans="2:3" x14ac:dyDescent="0.25">
      <c r="B156" s="1"/>
    </row>
    <row r="157" spans="2:3" x14ac:dyDescent="0.25">
      <c r="B157" s="1"/>
    </row>
    <row r="158" spans="2:3" x14ac:dyDescent="0.25">
      <c r="B158" s="1"/>
    </row>
    <row r="159" spans="2:3" x14ac:dyDescent="0.25">
      <c r="B159" s="1"/>
    </row>
    <row r="160" spans="2:3" x14ac:dyDescent="0.25">
      <c r="B160" s="1"/>
    </row>
    <row r="161" spans="2:7" x14ac:dyDescent="0.25">
      <c r="B161" s="1"/>
    </row>
    <row r="162" spans="2:7" x14ac:dyDescent="0.25">
      <c r="B162" s="1" t="e">
        <f>SUBTOTAL(101,Tabel1345[[Huurprijs ]])</f>
        <v>#DIV/0!</v>
      </c>
      <c r="C162" t="e">
        <f>SUBTOTAL(101,Tabel1345[EPC-waarde])</f>
        <v>#DIV/0!</v>
      </c>
      <c r="F162">
        <f>SUBTOTAL(103,Tabel1345[plaats])</f>
        <v>0</v>
      </c>
    </row>
    <row r="170" spans="2:7" x14ac:dyDescent="0.25">
      <c r="B170" s="4"/>
      <c r="C170" s="5"/>
      <c r="D170" s="5"/>
      <c r="E170" s="5"/>
      <c r="F170" s="5"/>
      <c r="G170" s="19"/>
    </row>
    <row r="171" spans="2:7" x14ac:dyDescent="0.25">
      <c r="B171" s="4"/>
      <c r="C171" s="5"/>
      <c r="D171" s="5"/>
      <c r="E171" s="5"/>
      <c r="F171" s="5"/>
      <c r="G171" s="19"/>
    </row>
    <row r="172" spans="2:7" x14ac:dyDescent="0.25">
      <c r="B172" s="4"/>
      <c r="C172" s="5"/>
      <c r="D172" s="5"/>
      <c r="E172" s="5"/>
      <c r="F172" s="5"/>
      <c r="G172" s="19"/>
    </row>
    <row r="173" spans="2:7" x14ac:dyDescent="0.25">
      <c r="G173" s="20"/>
    </row>
    <row r="174" spans="2:7" x14ac:dyDescent="0.25">
      <c r="G174" s="20"/>
    </row>
  </sheetData>
  <conditionalFormatting sqref="B26:B161">
    <cfRule type="cellIs" dxfId="14" priority="11" stopIfTrue="1" operator="greaterThanOrEqual">
      <formula>800</formula>
    </cfRule>
    <cfRule type="cellIs" dxfId="13" priority="12" stopIfTrue="1" operator="between">
      <formula>700</formula>
      <formula>800</formula>
    </cfRule>
    <cfRule type="cellIs" dxfId="12" priority="13" stopIfTrue="1" operator="between">
      <formula>600</formula>
      <formula>700</formula>
    </cfRule>
    <cfRule type="cellIs" dxfId="11" priority="14" stopIfTrue="1" operator="between">
      <formula>1</formula>
      <formula>600</formula>
    </cfRule>
  </conditionalFormatting>
  <conditionalFormatting sqref="C26:C161">
    <cfRule type="containsBlanks" dxfId="10" priority="1" stopIfTrue="1">
      <formula>LEN(TRIM(C26))=0</formula>
    </cfRule>
    <cfRule type="cellIs" dxfId="9" priority="3" stopIfTrue="1" operator="equal">
      <formula>"in aanvraag"</formula>
    </cfRule>
    <cfRule type="cellIs" dxfId="8" priority="6" stopIfTrue="1" operator="greaterThanOrEqual">
      <formula>500</formula>
    </cfRule>
    <cfRule type="cellIs" dxfId="7" priority="7" stopIfTrue="1" operator="between">
      <formula>300</formula>
      <formula>500</formula>
    </cfRule>
    <cfRule type="cellIs" dxfId="6" priority="8" stopIfTrue="1" operator="between">
      <formula>200</formula>
      <formula>300</formula>
    </cfRule>
    <cfRule type="cellIs" dxfId="5" priority="9" stopIfTrue="1" operator="between">
      <formula>0</formula>
      <formula>200</formula>
    </cfRule>
    <cfRule type="cellIs" dxfId="4" priority="5" stopIfTrue="1" operator="equal">
      <formula>"nieuwbouw"</formula>
    </cfRule>
    <cfRule type="cellIs" dxfId="3" priority="10" stopIfTrue="1" operator="equal">
      <formula>"geen EPC"</formula>
    </cfRule>
    <cfRule type="cellIs" dxfId="2" priority="4" stopIfTrue="1" operator="equal">
      <formula>"vernieuwbouw"</formula>
    </cfRule>
  </conditionalFormatting>
  <dataValidations count="2">
    <dataValidation type="list" allowBlank="1" showInputMessage="1" showErrorMessage="1" sqref="H26:H161">
      <formula1>via</formula1>
    </dataValidation>
    <dataValidation type="list" allowBlank="1" showInputMessage="1" showErrorMessage="1" sqref="D26:D161">
      <formula1>type</formula1>
    </dataValidation>
  </dataValidations>
  <pageMargins left="0.7" right="0.7" top="0.75" bottom="0.75" header="0.3" footer="0.3"/>
  <pageSetup paperSize="9" scale="78" fitToHeight="0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A3C0E9D3C64FE48AEABB30617C83452" ma:contentTypeVersion="16" ma:contentTypeDescription="Een nieuw document maken." ma:contentTypeScope="" ma:versionID="d0ae6ee365f9df39eacb53692e0fa0e8">
  <xsd:schema xmlns:xsd="http://www.w3.org/2001/XMLSchema" xmlns:xs="http://www.w3.org/2001/XMLSchema" xmlns:p="http://schemas.microsoft.com/office/2006/metadata/properties" xmlns:ns2="3c26884d-884d-4461-9a06-fffa22b7c337" xmlns:ns3="1fa1f26d-8d23-4529-a71b-2092103131e0" targetNamespace="http://schemas.microsoft.com/office/2006/metadata/properties" ma:root="true" ma:fieldsID="8d7d01278db57782c643296d31fc2f6e" ns2:_="" ns3:_="">
    <xsd:import namespace="3c26884d-884d-4461-9a06-fffa22b7c337"/>
    <xsd:import namespace="1fa1f26d-8d23-4529-a71b-2092103131e0"/>
    <xsd:element name="properties">
      <xsd:complexType>
        <xsd:sequence>
          <xsd:element name="documentManagement">
            <xsd:complexType>
              <xsd:all>
                <xsd:element ref="ns2:Project" minOccurs="0"/>
                <xsd:element ref="ns2:Type_x0020_document" minOccurs="0"/>
                <xsd:element ref="ns2:Archief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26884d-884d-4461-9a06-fffa22b7c337" elementFormDefault="qualified">
    <xsd:import namespace="http://schemas.microsoft.com/office/2006/documentManagement/types"/>
    <xsd:import namespace="http://schemas.microsoft.com/office/infopath/2007/PartnerControls"/>
    <xsd:element name="Project" ma:index="8" nillable="true" ma:displayName="Project" ma:default="Organisatie" ma:format="Dropdown" ma:internalName="Project">
      <xsd:simpleType>
        <xsd:restriction base="dms:Choice">
          <xsd:enumeration value="Organisatie"/>
          <xsd:enumeration value="Administratie"/>
          <xsd:enumeration value="Water"/>
          <xsd:enumeration value="EA"/>
          <xsd:enumeration value="EW"/>
          <xsd:enumeration value="Schoolstart"/>
          <xsd:enumeration value="OG Lier"/>
          <xsd:enumeration value="SH Geel"/>
          <xsd:enumeration value="SH Hemiksem"/>
          <xsd:enumeration value="Wonen Herentals"/>
          <xsd:enumeration value="GA Mechelen"/>
          <xsd:enumeration value="GA Rupel"/>
          <xsd:enumeration value="GA Kempen"/>
          <xsd:enumeration value="WGC Lier"/>
          <xsd:enumeration value="WGC Willebroek"/>
        </xsd:restriction>
      </xsd:simpleType>
    </xsd:element>
    <xsd:element name="Type_x0020_document" ma:index="9" nillable="true" ma:displayName="Type document" ma:default="Andere" ma:format="Dropdown" ma:internalName="Type_x0020_document">
      <xsd:simpleType>
        <xsd:restriction base="dms:Choice">
          <xsd:enumeration value="Andere"/>
          <xsd:enumeration value="Brief"/>
          <xsd:enumeration value="Verslag"/>
          <xsd:enumeration value="Agenda"/>
          <xsd:enumeration value="Rapport"/>
          <xsd:enumeration value="Publicatie"/>
          <xsd:enumeration value="Presentatie"/>
          <xsd:enumeration value="Financieel"/>
          <xsd:enumeration value="Administratie"/>
          <xsd:enumeration value="Projectfiche"/>
        </xsd:restriction>
      </xsd:simpleType>
    </xsd:element>
    <xsd:element name="Archief" ma:index="10" nillable="true" ma:displayName="Archief" ma:default="0" ma:indexed="true" ma:internalName="Archief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a1f26d-8d23-4529-a71b-2092103131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rchief xmlns="3c26884d-884d-4461-9a06-fffa22b7c337">false</Archief>
    <Project xmlns="3c26884d-884d-4461-9a06-fffa22b7c337">Organisatie</Project>
    <Type_x0020_document xmlns="3c26884d-884d-4461-9a06-fffa22b7c337">Andere</Type_x0020_document>
  </documentManagement>
</p:properties>
</file>

<file path=customXml/itemProps1.xml><?xml version="1.0" encoding="utf-8"?>
<ds:datastoreItem xmlns:ds="http://schemas.openxmlformats.org/officeDocument/2006/customXml" ds:itemID="{855C4B3D-8198-4AE8-8D08-86D9E1E010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26884d-884d-4461-9a06-fffa22b7c337"/>
    <ds:schemaRef ds:uri="1fa1f26d-8d23-4529-a71b-2092103131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59BCA32-CC54-468A-885E-B8F4811AA1E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DFFC701-B5E5-48A4-9A45-0FD2076CFBBD}">
  <ds:schemaRefs>
    <ds:schemaRef ds:uri="http://schemas.microsoft.com/office/2006/documentManagement/types"/>
    <ds:schemaRef ds:uri="http://schemas.microsoft.com/office/infopath/2007/PartnerControls"/>
    <ds:schemaRef ds:uri="3c26884d-884d-4461-9a06-fffa22b7c337"/>
    <ds:schemaRef ds:uri="http://purl.org/dc/elements/1.1/"/>
    <ds:schemaRef ds:uri="http://schemas.microsoft.com/office/2006/metadata/properties"/>
    <ds:schemaRef ds:uri="http://purl.org/dc/terms/"/>
    <ds:schemaRef ds:uri="1fa1f26d-8d23-4529-a71b-2092103131e0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2</vt:i4>
      </vt:variant>
    </vt:vector>
  </HeadingPairs>
  <TitlesOfParts>
    <vt:vector size="3" baseType="lpstr">
      <vt:lpstr>Turnhout</vt:lpstr>
      <vt:lpstr>Turnhout!type</vt:lpstr>
      <vt:lpstr>Turnhout!via</vt:lpstr>
    </vt:vector>
  </TitlesOfParts>
  <Company>Stadsbestuur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Template</dc:creator>
  <cp:lastModifiedBy>x</cp:lastModifiedBy>
  <cp:lastPrinted>2019-02-19T11:38:00Z</cp:lastPrinted>
  <dcterms:created xsi:type="dcterms:W3CDTF">2018-03-01T12:11:15Z</dcterms:created>
  <dcterms:modified xsi:type="dcterms:W3CDTF">2019-04-15T13:49:42Z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0x010100FA3C0E9D3C64FE48AEABB30617C83452</vt:lpwstr>
  </property>
</Properties>
</file>