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traject.sharepoint.com/sites/msteams_91528c98de61/Gedeelde documenten/General/15 Learnings/Dashboard modal shift/1. dashboard excels/"/>
    </mc:Choice>
  </mc:AlternateContent>
  <xr:revisionPtr revIDLastSave="6878" documentId="8_{75D8A682-7992-49AC-9900-2E69E4CBC988}" xr6:coauthVersionLast="47" xr6:coauthVersionMax="47" xr10:uidLastSave="{A47C1347-675D-4291-8DE0-614627563444}"/>
  <bookViews>
    <workbookView xWindow="22932" yWindow="-108" windowWidth="30936" windowHeight="16776" tabRatio="899" xr2:uid="{DE04DB3C-90A1-42A0-BF3E-77132A512E4B}"/>
  </bookViews>
  <sheets>
    <sheet name="1. Dashboard" sheetId="17" r:id="rId1"/>
    <sheet name="2. Inhoud en instructies" sheetId="18" r:id="rId2"/>
    <sheet name="3. Nulmeting bezoekers" sheetId="19" r:id="rId3"/>
    <sheet name="4. Data Medewerkers" sheetId="6" r:id="rId4"/>
    <sheet name="5. Data Bezoekers" sheetId="14" r:id="rId5"/>
    <sheet name="6. Interpretatie en beleid" sheetId="13" r:id="rId6"/>
    <sheet name="7. RACI" sheetId="16" r:id="rId7"/>
    <sheet name="8. Logboek" sheetId="15" r:id="rId8"/>
    <sheet name="9. Voorbeeldvragenlijst" sheetId="2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2" i="19" l="1"/>
  <c r="E141" i="19"/>
  <c r="E140" i="19"/>
  <c r="D142" i="19"/>
  <c r="D141" i="19"/>
  <c r="D140" i="19"/>
  <c r="E53" i="19"/>
  <c r="E106" i="19"/>
  <c r="E105" i="19"/>
  <c r="D106" i="19"/>
  <c r="D105" i="19"/>
  <c r="D104" i="19"/>
  <c r="E52" i="19" l="1"/>
  <c r="C55" i="19"/>
  <c r="C28" i="6" l="1"/>
  <c r="C27" i="6"/>
  <c r="C25" i="6"/>
  <c r="E71" i="6"/>
  <c r="D53" i="6"/>
  <c r="D54" i="6" s="1"/>
  <c r="E53" i="6"/>
  <c r="F53" i="6"/>
  <c r="G53" i="6"/>
  <c r="H53" i="6"/>
  <c r="I53" i="6"/>
  <c r="J53" i="6"/>
  <c r="K53" i="6"/>
  <c r="L53" i="6"/>
  <c r="C53" i="6"/>
  <c r="D156" i="19"/>
  <c r="D154" i="19"/>
  <c r="C146" i="19"/>
  <c r="E57" i="19" a="1"/>
  <c r="E57" i="19" s="1"/>
  <c r="D153" i="19" s="1"/>
  <c r="I119" i="19"/>
  <c r="C115" i="19"/>
  <c r="C110" i="19"/>
  <c r="I83" i="19"/>
  <c r="C73" i="19"/>
  <c r="C30" i="14"/>
  <c r="D24" i="14"/>
  <c r="H50" i="19"/>
  <c r="G45" i="19"/>
  <c r="F135" i="19"/>
  <c r="F88" i="19"/>
  <c r="D139" i="19"/>
  <c r="F138" i="19"/>
  <c r="F137" i="19"/>
  <c r="F136" i="19"/>
  <c r="F134" i="19"/>
  <c r="F133" i="19"/>
  <c r="F132" i="19"/>
  <c r="F131" i="19"/>
  <c r="F130" i="19"/>
  <c r="F129" i="19"/>
  <c r="F128" i="19"/>
  <c r="F127" i="19"/>
  <c r="F126" i="19"/>
  <c r="F125" i="19"/>
  <c r="F124" i="19"/>
  <c r="F123" i="19"/>
  <c r="F122" i="19"/>
  <c r="F121" i="19"/>
  <c r="G120" i="19"/>
  <c r="F120" i="19"/>
  <c r="E51" i="19"/>
  <c r="C25" i="14"/>
  <c r="D25" i="14"/>
  <c r="E25" i="14"/>
  <c r="F25" i="14"/>
  <c r="G25" i="14"/>
  <c r="H25" i="14"/>
  <c r="I25" i="14"/>
  <c r="J25" i="14"/>
  <c r="K25" i="14"/>
  <c r="L25" i="14"/>
  <c r="M25" i="14"/>
  <c r="M26" i="6"/>
  <c r="E26" i="6"/>
  <c r="F26" i="6"/>
  <c r="G26" i="6"/>
  <c r="H26" i="6"/>
  <c r="I26" i="6"/>
  <c r="J26" i="6"/>
  <c r="K26" i="6"/>
  <c r="L26" i="6"/>
  <c r="C26" i="6"/>
  <c r="D26" i="6"/>
  <c r="K25" i="6"/>
  <c r="F25" i="6"/>
  <c r="M27" i="6"/>
  <c r="M25" i="6"/>
  <c r="E28" i="6"/>
  <c r="F28" i="6"/>
  <c r="G28" i="6"/>
  <c r="H28" i="6"/>
  <c r="I28" i="6"/>
  <c r="J28" i="6"/>
  <c r="K28" i="6"/>
  <c r="L28" i="6"/>
  <c r="D28" i="6"/>
  <c r="E27" i="6"/>
  <c r="F27" i="6"/>
  <c r="G27" i="6"/>
  <c r="H27" i="6"/>
  <c r="I27" i="6"/>
  <c r="J27" i="6"/>
  <c r="K27" i="6"/>
  <c r="L27" i="6"/>
  <c r="D27" i="6"/>
  <c r="D25" i="6"/>
  <c r="E25" i="6"/>
  <c r="G25" i="6"/>
  <c r="H25" i="6"/>
  <c r="I25" i="6"/>
  <c r="J25" i="6"/>
  <c r="L25" i="6"/>
  <c r="H49" i="19" l="1"/>
  <c r="G44" i="19"/>
  <c r="G48" i="19"/>
  <c r="G47" i="19"/>
  <c r="G46" i="19"/>
  <c r="E139" i="19"/>
  <c r="G121" i="19"/>
  <c r="G122" i="19" s="1"/>
  <c r="G123" i="19" s="1"/>
  <c r="G124" i="19" s="1"/>
  <c r="G125" i="19" s="1"/>
  <c r="G126" i="19" s="1"/>
  <c r="G127" i="19" s="1"/>
  <c r="G128" i="19" s="1"/>
  <c r="G129" i="19" s="1"/>
  <c r="G130" i="19" s="1"/>
  <c r="G131" i="19" s="1"/>
  <c r="G132" i="19" l="1"/>
  <c r="G133" i="19" s="1"/>
  <c r="G134" i="19" s="1"/>
  <c r="G135" i="19" l="1"/>
  <c r="G136" i="19" s="1"/>
  <c r="G137" i="19" l="1"/>
  <c r="G138" i="19" s="1"/>
  <c r="G142" i="19" s="1"/>
  <c r="C31" i="14"/>
  <c r="C37" i="14"/>
  <c r="C36" i="14"/>
  <c r="C35" i="14"/>
  <c r="C33" i="14"/>
  <c r="C40" i="14"/>
  <c r="C32" i="14"/>
  <c r="C38" i="14"/>
  <c r="C34" i="14"/>
  <c r="C39" i="14"/>
  <c r="F102" i="19"/>
  <c r="G84" i="19"/>
  <c r="G85" i="19" s="1"/>
  <c r="G86" i="19" s="1"/>
  <c r="F85" i="19"/>
  <c r="F86" i="19"/>
  <c r="F87" i="19"/>
  <c r="F84" i="19"/>
  <c r="F89" i="19"/>
  <c r="G87" i="19" l="1"/>
  <c r="G88" i="19" s="1"/>
  <c r="G140" i="19"/>
  <c r="G141" i="19"/>
  <c r="D103" i="19"/>
  <c r="F101" i="19"/>
  <c r="F100" i="19"/>
  <c r="F98" i="19"/>
  <c r="F97" i="19"/>
  <c r="F96" i="19"/>
  <c r="F95" i="19"/>
  <c r="F94" i="19"/>
  <c r="F93" i="19"/>
  <c r="F92" i="19"/>
  <c r="F91" i="19"/>
  <c r="D146" i="19" l="1"/>
  <c r="D157" i="19"/>
  <c r="F99" i="19"/>
  <c r="F90" i="19"/>
  <c r="E104" i="19"/>
  <c r="E103" i="19"/>
  <c r="B77" i="6"/>
  <c r="B78" i="6"/>
  <c r="B79" i="6"/>
  <c r="B80" i="6"/>
  <c r="B76" i="6"/>
  <c r="B61" i="14"/>
  <c r="B62" i="14"/>
  <c r="B63" i="14"/>
  <c r="B64" i="14"/>
  <c r="B65" i="14"/>
  <c r="G89" i="19" l="1"/>
  <c r="C54" i="6"/>
  <c r="D86" i="14"/>
  <c r="E86" i="14"/>
  <c r="F86" i="14"/>
  <c r="G86" i="14"/>
  <c r="H86" i="14"/>
  <c r="I86" i="14"/>
  <c r="J86" i="14"/>
  <c r="K86" i="14"/>
  <c r="L86" i="14"/>
  <c r="C86" i="14"/>
  <c r="D84" i="14"/>
  <c r="E84" i="14"/>
  <c r="F84" i="14"/>
  <c r="G84" i="14"/>
  <c r="H84" i="14"/>
  <c r="I84" i="14"/>
  <c r="J84" i="14"/>
  <c r="K84" i="14"/>
  <c r="L84" i="14"/>
  <c r="C84" i="14"/>
  <c r="D77" i="14"/>
  <c r="E77" i="14"/>
  <c r="F77" i="14"/>
  <c r="G77" i="14"/>
  <c r="H77" i="14"/>
  <c r="I77" i="14"/>
  <c r="J77" i="14"/>
  <c r="K77" i="14"/>
  <c r="L77" i="14"/>
  <c r="C77" i="14"/>
  <c r="C75" i="14"/>
  <c r="D75" i="14"/>
  <c r="E75" i="14"/>
  <c r="F75" i="14"/>
  <c r="G75" i="14"/>
  <c r="H75" i="14"/>
  <c r="I75" i="14"/>
  <c r="J75" i="14"/>
  <c r="K75" i="14"/>
  <c r="L75" i="14"/>
  <c r="M26" i="14"/>
  <c r="D26" i="14"/>
  <c r="E26" i="14"/>
  <c r="F26" i="14"/>
  <c r="G26" i="14"/>
  <c r="H26" i="14"/>
  <c r="I26" i="14"/>
  <c r="J26" i="14"/>
  <c r="K26" i="14"/>
  <c r="L26" i="14"/>
  <c r="C26" i="14"/>
  <c r="D101" i="6"/>
  <c r="E101" i="6"/>
  <c r="F101" i="6"/>
  <c r="G101" i="6"/>
  <c r="H101" i="6"/>
  <c r="I101" i="6"/>
  <c r="J101" i="6"/>
  <c r="K101" i="6"/>
  <c r="L101" i="6"/>
  <c r="C101" i="6"/>
  <c r="C92" i="6"/>
  <c r="C90" i="6"/>
  <c r="C99" i="6"/>
  <c r="D99" i="6"/>
  <c r="E99" i="6"/>
  <c r="F99" i="6"/>
  <c r="G99" i="6"/>
  <c r="H99" i="6"/>
  <c r="I99" i="6"/>
  <c r="J99" i="6"/>
  <c r="K99" i="6"/>
  <c r="L99" i="6"/>
  <c r="D92" i="6"/>
  <c r="E92" i="6"/>
  <c r="F92" i="6"/>
  <c r="G92" i="6"/>
  <c r="H92" i="6"/>
  <c r="I92" i="6"/>
  <c r="J92" i="6"/>
  <c r="K92" i="6"/>
  <c r="L92" i="6"/>
  <c r="D90" i="6"/>
  <c r="E90" i="6"/>
  <c r="F90" i="6"/>
  <c r="G90" i="6"/>
  <c r="H90" i="6"/>
  <c r="I90" i="6"/>
  <c r="J90" i="6"/>
  <c r="K90" i="6"/>
  <c r="L90" i="6"/>
  <c r="G12" i="6"/>
  <c r="C71" i="6"/>
  <c r="C30" i="6"/>
  <c r="C44" i="6" s="1"/>
  <c r="C60" i="14"/>
  <c r="C56" i="6"/>
  <c r="C59" i="6" s="1"/>
  <c r="D71" i="6"/>
  <c r="M11" i="14"/>
  <c r="C75" i="6"/>
  <c r="C77" i="6" s="1"/>
  <c r="M11" i="6"/>
  <c r="F54" i="6"/>
  <c r="F12" i="6"/>
  <c r="F28" i="14"/>
  <c r="E28" i="14"/>
  <c r="C28" i="14"/>
  <c r="L28" i="14"/>
  <c r="K28" i="14"/>
  <c r="J28" i="14"/>
  <c r="I28" i="14"/>
  <c r="H28" i="14"/>
  <c r="G28" i="14"/>
  <c r="D28" i="14"/>
  <c r="E12" i="6"/>
  <c r="H12" i="6"/>
  <c r="I12" i="6"/>
  <c r="J12" i="6"/>
  <c r="K12" i="6"/>
  <c r="L12" i="6"/>
  <c r="L56" i="14"/>
  <c r="L57" i="14" s="1"/>
  <c r="K56" i="14"/>
  <c r="K57" i="14" s="1"/>
  <c r="J56" i="14"/>
  <c r="J57" i="14" s="1"/>
  <c r="I56" i="14"/>
  <c r="I57" i="14" s="1"/>
  <c r="H56" i="14"/>
  <c r="H57" i="14" s="1"/>
  <c r="G56" i="14"/>
  <c r="G57" i="14" s="1"/>
  <c r="F56" i="14"/>
  <c r="F57" i="14" s="1"/>
  <c r="E56" i="14"/>
  <c r="E57" i="14" s="1"/>
  <c r="D56" i="14"/>
  <c r="D57" i="14" s="1"/>
  <c r="C56" i="14"/>
  <c r="C57" i="14" s="1"/>
  <c r="M24" i="14"/>
  <c r="L24" i="14"/>
  <c r="K24" i="14"/>
  <c r="J24" i="14"/>
  <c r="I24" i="14"/>
  <c r="H24" i="14"/>
  <c r="G24" i="14"/>
  <c r="F24" i="14"/>
  <c r="E24" i="14"/>
  <c r="C24" i="14"/>
  <c r="L71" i="6"/>
  <c r="K71" i="6"/>
  <c r="J71" i="6"/>
  <c r="I71" i="6"/>
  <c r="H71" i="6"/>
  <c r="G71" i="6"/>
  <c r="F71" i="6"/>
  <c r="L54" i="6"/>
  <c r="K54" i="6"/>
  <c r="J54" i="6"/>
  <c r="I54" i="6"/>
  <c r="H54" i="6"/>
  <c r="G54" i="6"/>
  <c r="E54" i="6"/>
  <c r="E72" i="6" s="1"/>
  <c r="D12" i="6"/>
  <c r="C12" i="6"/>
  <c r="J27" i="14" l="1"/>
  <c r="H27" i="14"/>
  <c r="L27" i="14"/>
  <c r="F27" i="14"/>
  <c r="G27" i="14"/>
  <c r="K27" i="14"/>
  <c r="I27" i="14"/>
  <c r="C27" i="14"/>
  <c r="E27" i="14"/>
  <c r="D27" i="14"/>
  <c r="C42" i="14"/>
  <c r="C43" i="6"/>
  <c r="C43" i="14"/>
  <c r="C41" i="14"/>
  <c r="D41" i="17" s="1"/>
  <c r="C45" i="14"/>
  <c r="C31" i="6"/>
  <c r="C33" i="6"/>
  <c r="C32" i="6"/>
  <c r="G90" i="19"/>
  <c r="H12" i="14"/>
  <c r="I12" i="14"/>
  <c r="D12" i="14"/>
  <c r="L12" i="14"/>
  <c r="J12" i="14"/>
  <c r="E12" i="14"/>
  <c r="K12" i="14"/>
  <c r="F12" i="14"/>
  <c r="G12" i="14"/>
  <c r="C66" i="14"/>
  <c r="R72" i="17" s="1"/>
  <c r="C12" i="14"/>
  <c r="C62" i="14"/>
  <c r="C63" i="14"/>
  <c r="C65" i="14"/>
  <c r="C64" i="14"/>
  <c r="C61" i="14"/>
  <c r="J72" i="6"/>
  <c r="G72" i="6"/>
  <c r="D72" i="6"/>
  <c r="F72" i="6"/>
  <c r="H72" i="6"/>
  <c r="K72" i="6"/>
  <c r="L72" i="6"/>
  <c r="I72" i="6"/>
  <c r="C72" i="6"/>
  <c r="C61" i="6"/>
  <c r="Y13" i="17" s="1"/>
  <c r="C79" i="6"/>
  <c r="C78" i="6"/>
  <c r="C81" i="6"/>
  <c r="D72" i="17" s="1"/>
  <c r="C76" i="6"/>
  <c r="C80" i="6"/>
  <c r="C57" i="6"/>
  <c r="C58" i="6"/>
  <c r="C60" i="6"/>
  <c r="C39" i="6"/>
  <c r="C38" i="6"/>
  <c r="C45" i="6"/>
  <c r="C37" i="6"/>
  <c r="C36" i="6"/>
  <c r="C35" i="6"/>
  <c r="C40" i="6"/>
  <c r="C42" i="6"/>
  <c r="D13" i="17" s="1"/>
  <c r="C34" i="6"/>
  <c r="C41" i="6"/>
  <c r="C44" i="14" l="1"/>
  <c r="G91" i="19"/>
  <c r="G92" i="19" s="1"/>
  <c r="G93" i="19" s="1"/>
  <c r="G94" i="19" s="1"/>
  <c r="G95" i="19" s="1"/>
  <c r="G96" i="19" l="1"/>
  <c r="G97" i="19" s="1"/>
  <c r="G98" i="19" l="1"/>
  <c r="G99" i="19" s="1"/>
  <c r="G100" i="19" s="1"/>
  <c r="G101" i="19" s="1"/>
  <c r="G102" i="19" l="1"/>
  <c r="G106" i="19" l="1"/>
  <c r="G105" i="19"/>
  <c r="G104" i="19"/>
  <c r="D110" i="19" l="1"/>
  <c r="D15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<sst xmlns="http://schemas.openxmlformats.org/spreadsheetml/2006/main" count="743" uniqueCount="427">
  <si>
    <t>Hoofdvervoermiddel</t>
  </si>
  <si>
    <t>Carpool</t>
  </si>
  <si>
    <t>Trein</t>
  </si>
  <si>
    <t>Bus</t>
  </si>
  <si>
    <t>Totaal</t>
  </si>
  <si>
    <t>Fiets</t>
  </si>
  <si>
    <t>Te voet</t>
  </si>
  <si>
    <t>Sporadische fietsers</t>
  </si>
  <si>
    <t>Parkeerbezetting</t>
  </si>
  <si>
    <t>Parkeren</t>
  </si>
  <si>
    <t>Autoparkeren</t>
  </si>
  <si>
    <t>Fietsparkeren</t>
  </si>
  <si>
    <t>Andere</t>
  </si>
  <si>
    <t>Medewerkers</t>
  </si>
  <si>
    <t xml:space="preserve">Aantal autoparkeerplaatsen </t>
  </si>
  <si>
    <t>Modal split</t>
  </si>
  <si>
    <t>Mobiliteitsdashboard</t>
  </si>
  <si>
    <t>Mobiliteitsdashboard: data medewerkers</t>
  </si>
  <si>
    <t>2023</t>
  </si>
  <si>
    <t>2024</t>
  </si>
  <si>
    <t>2025</t>
  </si>
  <si>
    <t>2026</t>
  </si>
  <si>
    <t>2027</t>
  </si>
  <si>
    <t>2028</t>
  </si>
  <si>
    <t>2029</t>
  </si>
  <si>
    <t>2030</t>
  </si>
  <si>
    <t xml:space="preserve"> </t>
  </si>
  <si>
    <t>Speedpedelec</t>
  </si>
  <si>
    <t>Elektrische fiets</t>
  </si>
  <si>
    <t>Motor-/bromfiets</t>
  </si>
  <si>
    <t>▪</t>
  </si>
  <si>
    <t>Aantal plaatsen</t>
  </si>
  <si>
    <t>Gemiddelde bezetting (o.b.v. tellingen)</t>
  </si>
  <si>
    <t>Gemiddelde bezetting piek</t>
  </si>
  <si>
    <t>Gemiddelde bezetting</t>
  </si>
  <si>
    <t>Gemiddelde bezetting piek (o.b.v. tellingen)</t>
  </si>
  <si>
    <t>Gemiddelde bezettingsgraad</t>
  </si>
  <si>
    <t>Gemiddelde bezettingsgraad piek</t>
  </si>
  <si>
    <t xml:space="preserve">Aantal fietsparkeerplaatsen </t>
  </si>
  <si>
    <t>Sporadische carpoolers</t>
  </si>
  <si>
    <t>Fietspotentieel</t>
  </si>
  <si>
    <t>0-1 km = te voet</t>
  </si>
  <si>
    <t>INHOUD</t>
  </si>
  <si>
    <t>¹Modal split is de verdeling van verplaatsingen (personen) over de verschillende vervoerswijzen (auto, fiets, trein,...).</t>
  </si>
  <si>
    <t xml:space="preserve">Sporadisch vervoermiddel van autogebruikers </t>
  </si>
  <si>
    <t>1. Modal split</t>
  </si>
  <si>
    <t>Exclusieve autosolisten</t>
  </si>
  <si>
    <t>LOGBOEK INFO MOBILITEITSDASHBOARD</t>
  </si>
  <si>
    <t>DATUM</t>
  </si>
  <si>
    <t>OVERLEG</t>
  </si>
  <si>
    <t>GOED OM WETEN</t>
  </si>
  <si>
    <t>MEER INFO OP:</t>
  </si>
  <si>
    <t>Voorbeeld</t>
  </si>
  <si>
    <t>Raad van Bestuur</t>
  </si>
  <si>
    <t>Tussentijdse doelstelling 2026: 40% duurzame verplaatsingen</t>
  </si>
  <si>
    <t>[link] verslag Raad van Bestuur</t>
  </si>
  <si>
    <t>VERDELING TAKEN &amp; VERANTWOORDELIJKHEDEN</t>
  </si>
  <si>
    <t>R</t>
  </si>
  <si>
    <t>A</t>
  </si>
  <si>
    <t>C</t>
  </si>
  <si>
    <t>I</t>
  </si>
  <si>
    <t>Speed pedelec</t>
  </si>
  <si>
    <t xml:space="preserve">Vul de tabel "Hoofdvervoermiddel" aan voor elk jaar waarvoor er data beschikbaar is: </t>
  </si>
  <si>
    <t xml:space="preserve">Vul aan de hand van tellingen de tabel "Autoparkeren" aan. </t>
  </si>
  <si>
    <t xml:space="preserve">Vul aan de hand van tellingen de tabel "Fietsparkeren" aan. </t>
  </si>
  <si>
    <t xml:space="preserve">Gemiddeld aantal fietsen in de fietsenstallingen %, wordt berekend a.d.h.v. volgende formule: gem. bezetting piek / aantal fietsparkeerplaatsen. </t>
  </si>
  <si>
    <t xml:space="preserve">Gemiddeld aantal fietsen in de fietsenstallingen %, wordt berekend a.d.h.v. volgende formule: gem. bezetting / aantal fietsparkeerplaatsen. </t>
  </si>
  <si>
    <t xml:space="preserve">Hoe deze data verzamelen? </t>
  </si>
  <si>
    <t xml:space="preserve">Wat? </t>
  </si>
  <si>
    <t xml:space="preserve">Sporadisch vervoermiddel </t>
  </si>
  <si>
    <t>Vermijden</t>
  </si>
  <si>
    <t>Verduurzamen</t>
  </si>
  <si>
    <t>Vergroenen</t>
  </si>
  <si>
    <t>Verkeersveiligheid</t>
  </si>
  <si>
    <t>Bus/tram</t>
  </si>
  <si>
    <t xml:space="preserve">Dit Dashboard is als volgt opgedeeld: </t>
  </si>
  <si>
    <t xml:space="preserve">Hoe het Dashboard updaten? </t>
  </si>
  <si>
    <t>Bron(nen):</t>
  </si>
  <si>
    <t>[Voorbeeld] 2021 &amp; 2022: HR-data september</t>
  </si>
  <si>
    <t>[Voorbeeld] 2023: Bevraging medewerkers oktober</t>
  </si>
  <si>
    <t>Exclusieve autosolisten + motor-/bromfiets</t>
  </si>
  <si>
    <t>Mobiliteitsverantwoordelijke</t>
  </si>
  <si>
    <t>Leidinggevende mobiliteitsverantwoordelijke</t>
  </si>
  <si>
    <t>WIE?</t>
  </si>
  <si>
    <t>VERANTWOORDELIJKHEDEN</t>
  </si>
  <si>
    <t xml:space="preserve">1. Juiste personen aanspreken voor het verzamelen van de nodige info voor het invullen van het Dashboard.  
2. Invullen van het Dashboard.
3. Voorstellen doen voor het uitbreiden of aanpassen van het mobiliteitsbeleid o.b.v. de inzichten uit het Dashboard. </t>
  </si>
  <si>
    <t xml:space="preserve">Nakijken of Dashboard volledig is en de juiste cijfers bevat. </t>
  </si>
  <si>
    <t xml:space="preserve">Aanleveren van de gevraagde gegevens aan de Responsible. </t>
  </si>
  <si>
    <t>Beheersoverleg</t>
  </si>
  <si>
    <t>Bevestiging van afronding uitbreidingswerken fietsenstalling</t>
  </si>
  <si>
    <t>[link] technisch verslag investering fietsenstalling</t>
  </si>
  <si>
    <t>1. INTER-PRETATIE</t>
  </si>
  <si>
    <t>2. VERTALING NAAR HET BELEID</t>
  </si>
  <si>
    <t xml:space="preserve">Duurzaam n </t>
  </si>
  <si>
    <t xml:space="preserve">Duurzaam % </t>
  </si>
  <si>
    <t>Niet duurzaam %</t>
  </si>
  <si>
    <t>Ambitie</t>
  </si>
  <si>
    <t>1-7,5 km = fiets</t>
  </si>
  <si>
    <t>7,5-15 km = e-fiets</t>
  </si>
  <si>
    <t>15-28 km = speedpedelec</t>
  </si>
  <si>
    <t>&gt; 28 km = geen potentieel</t>
  </si>
  <si>
    <t>1. interpreteren; zowel op zichzelf als in het licht van andere informatie waarover je beschikt</t>
  </si>
  <si>
    <t>2. inzetten voor het verbeteren en verduurzamen van je mobiliteitsbeleid</t>
  </si>
  <si>
    <t>In dit tabblad geven we je mee hoe je al deze data en grafieken kan:</t>
  </si>
  <si>
    <t xml:space="preserve">Hieronder geven we je mee hoe je al deze data en grafieken kan:
</t>
  </si>
  <si>
    <t>Sporadische openbaar vervoer gebruikers</t>
  </si>
  <si>
    <t>Jaar</t>
  </si>
  <si>
    <t>n=</t>
  </si>
  <si>
    <t>Duurzaam %</t>
  </si>
  <si>
    <t>Duid hiernaast (via het dropdown menu) het jaartal aan waarvan je de gegevens wil bekijken. De grafieken passen zich automatisch aan.</t>
  </si>
  <si>
    <t>Controlerij</t>
  </si>
  <si>
    <t>1. Belang van objectieve data</t>
  </si>
  <si>
    <t>Dit is het tabblad waarin je je momenteel bevindt. Hieronder lees je waarvoor het Dashboard dient en praktische instructies m.b.t. het gebruik.</t>
  </si>
  <si>
    <t>Hoe deze data inputten?</t>
  </si>
  <si>
    <t xml:space="preserve">Hoe vertaalt dit zich in het dashboard? </t>
  </si>
  <si>
    <t xml:space="preserve">Klik op onderstaande linken om naar het gewenste deel te springen. </t>
  </si>
  <si>
    <t>Duurzaam n</t>
  </si>
  <si>
    <t xml:space="preserve">2. Klik op dit driehoekje om via het dropdown menu het jaartal te kiezen waarvan je de gegevens wil bekijken. </t>
  </si>
  <si>
    <r>
      <rPr>
        <b/>
        <sz val="10"/>
        <color theme="1" tint="0.249977111117893"/>
        <rFont val="Nunito"/>
      </rPr>
      <t>Responsible</t>
    </r>
    <r>
      <rPr>
        <sz val="10"/>
        <color theme="1" tint="0.249977111117893"/>
        <rFont val="Nunito"/>
      </rPr>
      <t xml:space="preserve">
Verantwoordelijke taak</t>
    </r>
  </si>
  <si>
    <r>
      <rPr>
        <b/>
        <sz val="10"/>
        <color theme="1" tint="0.249977111117893"/>
        <rFont val="Nunito"/>
      </rPr>
      <t>Accountable</t>
    </r>
    <r>
      <rPr>
        <sz val="10"/>
        <color theme="1" tint="0.249977111117893"/>
        <rFont val="Nunito"/>
      </rPr>
      <t xml:space="preserve">
Eindverantwoordelijke</t>
    </r>
  </si>
  <si>
    <r>
      <rPr>
        <b/>
        <sz val="10"/>
        <color theme="1" tint="0.249977111117893"/>
        <rFont val="Nunito"/>
      </rPr>
      <t>Consulted</t>
    </r>
    <r>
      <rPr>
        <sz val="10"/>
        <color theme="1" tint="0.249977111117893"/>
        <rFont val="Nunito"/>
      </rPr>
      <t xml:space="preserve">
Te consulteren</t>
    </r>
  </si>
  <si>
    <r>
      <rPr>
        <b/>
        <sz val="10"/>
        <color theme="1" tint="0.249977111117893"/>
        <rFont val="Nunito"/>
      </rPr>
      <t>Informed</t>
    </r>
    <r>
      <rPr>
        <sz val="10"/>
        <color theme="1" tint="0.249977111117893"/>
        <rFont val="Nunito"/>
      </rPr>
      <t xml:space="preserve">
Te informeren</t>
    </r>
  </si>
  <si>
    <t>Tabblad 1: Dashboard</t>
  </si>
  <si>
    <t>Tabblad 2: Inhoud en instructies</t>
  </si>
  <si>
    <t>1. OBJECTIEVE DATA</t>
  </si>
  <si>
    <t>INSTRUCTIES VOOR HET INGEVEN VAN DE CIJFERS</t>
  </si>
  <si>
    <r>
      <rPr>
        <b/>
        <sz val="11"/>
        <color theme="1" tint="0.249977111117893"/>
        <rFont val="Nunito"/>
      </rPr>
      <t>BELANGRIJK</t>
    </r>
    <r>
      <rPr>
        <sz val="11"/>
        <color theme="1" tint="0.249977111117893"/>
        <rFont val="Nunito Light"/>
      </rPr>
      <t xml:space="preserve">: Dit Dashboard wordt automatisch gegenereerd op basis van gegevens die je aanvult in tabblad 3 en 4. Voor een goed gebruik van het dashboard kan en mag je in tabblad 1: Dashboard GEEN gegevens ingeven (m.u.v. 1 cel waar je het juiste jaartal kiest, meer info bij "Inhoud en instructies"). </t>
    </r>
  </si>
  <si>
    <r>
      <t xml:space="preserve">Dit tabblad bevat alle </t>
    </r>
    <r>
      <rPr>
        <b/>
        <sz val="11"/>
        <color theme="1" tint="0.249977111117893"/>
        <rFont val="Nunito"/>
      </rPr>
      <t>cijfers m.b.t. medewerkers</t>
    </r>
    <r>
      <rPr>
        <sz val="11"/>
        <color theme="1" tint="0.249977111117893"/>
        <rFont val="Nunito ExtraBold"/>
      </rPr>
      <t xml:space="preserve"> </t>
    </r>
    <r>
      <rPr>
        <sz val="11"/>
        <color theme="1" tint="0.249977111117893"/>
        <rFont val="Nunito Light"/>
      </rPr>
      <t xml:space="preserve">die nodig zijn om de grafieken in het Dashboard te genereren en bevat dezelfde onderverdeling als die in het tabblad 'Dashboard'. </t>
    </r>
  </si>
  <si>
    <r>
      <t xml:space="preserve">1. </t>
    </r>
    <r>
      <rPr>
        <b/>
        <sz val="11"/>
        <color theme="1" tint="0.249977111117893"/>
        <rFont val="Nunito"/>
      </rPr>
      <t>interpreteren</t>
    </r>
    <r>
      <rPr>
        <sz val="11"/>
        <color theme="1" tint="0.249977111117893"/>
        <rFont val="Nunito Light"/>
      </rPr>
      <t>; zowel op zichzelf als in het licht van andere informatie waarover je beschikt</t>
    </r>
  </si>
  <si>
    <r>
      <t>2. inzetten voor het verbeteren en verduurzamen van je</t>
    </r>
    <r>
      <rPr>
        <sz val="11"/>
        <color theme="1" tint="0.249977111117893"/>
        <rFont val="Nunito Black"/>
      </rPr>
      <t xml:space="preserve"> </t>
    </r>
    <r>
      <rPr>
        <b/>
        <sz val="11"/>
        <color theme="1" tint="0.249977111117893"/>
        <rFont val="Nunito"/>
      </rPr>
      <t>mobiliteitsbeleid</t>
    </r>
  </si>
  <si>
    <r>
      <t xml:space="preserve">Een vlot gebruik van het Dashboard vraagt een </t>
    </r>
    <r>
      <rPr>
        <b/>
        <sz val="11"/>
        <color theme="1" tint="0.249977111117893"/>
        <rFont val="Nunito"/>
      </rPr>
      <t>duidelijke rolverdeling en verantwoordelijkheid</t>
    </r>
    <r>
      <rPr>
        <sz val="11"/>
        <color theme="1" tint="0.249977111117893"/>
        <rFont val="Nunito Light"/>
      </rPr>
      <t>. In dit tabblad vind je een RACI-tabel om bij te houden wie verantwoordelijk is voor welke taak, wie eindverantwoordelijke is, wie geconsulteerd en geïnformeerd moet worden. Dit moet de continuïteit van het Dashboard garanderen (bv. bij personeelswissels, samenwerking tussen diensten, ...).</t>
    </r>
  </si>
  <si>
    <r>
      <t xml:space="preserve">De input en interpretatie van dit Dashboard zal in veel gevallen door meerdere mensen gebeuren, zowel op één moment als doorheen de tijd. We adviseren dan ook om zowel </t>
    </r>
    <r>
      <rPr>
        <b/>
        <sz val="11"/>
        <color theme="1" tint="0.249977111117893"/>
        <rFont val="Nunito"/>
      </rPr>
      <t>organisatie-eigen gegevens, afspraken en/of beslissingen als externe wijzigingen</t>
    </r>
    <r>
      <rPr>
        <sz val="11"/>
        <color theme="1" tint="0.249977111117893"/>
        <rFont val="Nunito Light"/>
      </rPr>
      <t xml:space="preserve"> (bv. verbetering van de fietspaden in de directe omgeving) bij te houden in het logboek, zodat ook mensen die na jou komen het Dashboard kunnen gebruiken en correct interpreteren. </t>
    </r>
  </si>
  <si>
    <r>
      <t xml:space="preserve">De kwaliteit van dit Dashboard staat en valt met de data die worden gebruikt om het Dashboard te vervolledigen. Hieronder </t>
    </r>
    <r>
      <rPr>
        <b/>
        <sz val="11"/>
        <color theme="1" tint="0.249977111117893"/>
        <rFont val="Nunito"/>
      </rPr>
      <t>enkele tips</t>
    </r>
    <r>
      <rPr>
        <sz val="11"/>
        <color theme="1" tint="0.249977111117893"/>
        <rFont val="Nunito Light"/>
      </rPr>
      <t xml:space="preserve"> voor het duidelijk en objectief inputten van de data. </t>
    </r>
  </si>
  <si>
    <r>
      <t xml:space="preserve">Voor medewerkers is deze informatie vaak beschikbaar via </t>
    </r>
    <r>
      <rPr>
        <b/>
        <sz val="11"/>
        <color theme="1" tint="0.249977111117893"/>
        <rFont val="Nunito"/>
      </rPr>
      <t>personeelsgegevens</t>
    </r>
    <r>
      <rPr>
        <sz val="11"/>
        <color theme="1" tint="0.249977111117893"/>
        <rFont val="Nunito Light"/>
      </rPr>
      <t xml:space="preserve">. Heb je dit niet beschikbaar? Doe dan een jaarlijkse </t>
    </r>
    <r>
      <rPr>
        <b/>
        <sz val="11"/>
        <color theme="1" tint="0.249977111117893"/>
        <rFont val="Nunito"/>
      </rPr>
      <t>bevraging</t>
    </r>
    <r>
      <rPr>
        <sz val="11"/>
        <color theme="1" tint="0.249977111117893"/>
        <rFont val="Nunito Light"/>
      </rPr>
      <t xml:space="preserve"> of leid het hoofvervoermiddel af o.b.v. uitbetaalde vergoedingen. </t>
    </r>
  </si>
  <si>
    <t>In de rode cel boven "Ambitie" kan je het jaar van je streefdoel aanpassen bv. 2027.</t>
  </si>
  <si>
    <t>Taartdiagram</t>
  </si>
  <si>
    <t>Kolomdiagram</t>
  </si>
  <si>
    <t xml:space="preserve">De laatste kolomdiagram toont de detailcijfers van je zelfbepaalde "Ambitie". </t>
  </si>
  <si>
    <t>DOEL VAN HET DASHBOARD</t>
  </si>
  <si>
    <t>INHOUDSTAFEL</t>
  </si>
  <si>
    <t>/</t>
  </si>
  <si>
    <t>[link] website gemeente</t>
  </si>
  <si>
    <r>
      <t xml:space="preserve">Verzamel de data op een </t>
    </r>
    <r>
      <rPr>
        <b/>
        <sz val="11"/>
        <color theme="1" tint="0.249977111117893"/>
        <rFont val="Nunito"/>
      </rPr>
      <t>objectieve manier</t>
    </r>
    <r>
      <rPr>
        <sz val="11"/>
        <color theme="1" tint="0.249977111117893"/>
        <rFont val="Nunito Light"/>
      </rPr>
      <t xml:space="preserve"> (personeelsdata, bevraging, onkosten,…). </t>
    </r>
  </si>
  <si>
    <r>
      <t xml:space="preserve">Denk goed na over de manier waarop je de data zal verzamelen. In het ideale geval gebeurt dit namelijk </t>
    </r>
    <r>
      <rPr>
        <b/>
        <sz val="11"/>
        <color theme="1" tint="0.249977111117893"/>
        <rFont val="Nunito"/>
      </rPr>
      <t>elke keer op dezelfde manier</t>
    </r>
    <r>
      <rPr>
        <sz val="11"/>
        <color theme="1" tint="0.249977111117893"/>
        <rFont val="Nunito Light"/>
      </rPr>
      <t xml:space="preserve">. Vind je doorheen de tijd een andere manier van dataverzameling, die een hogere betrouwbaarheid biedt? Schakel dan over op deze manier en noteer dit in het Logboek. </t>
    </r>
  </si>
  <si>
    <r>
      <t xml:space="preserve">Naast elke tabel in tabbladen 3 en 4 is </t>
    </r>
    <r>
      <rPr>
        <b/>
        <sz val="11"/>
        <color theme="1" tint="0.249977111117893"/>
        <rFont val="Nunito"/>
      </rPr>
      <t>ruimte voorzien om de bron aan te geven</t>
    </r>
    <r>
      <rPr>
        <sz val="11"/>
        <color theme="1" tint="0.249977111117893"/>
        <rFont val="Nunito Light"/>
      </rPr>
      <t xml:space="preserve"> die je gebruikte om de tabel in te vullen. </t>
    </r>
  </si>
  <si>
    <r>
      <t xml:space="preserve">Houd in </t>
    </r>
    <r>
      <rPr>
        <b/>
        <sz val="11"/>
        <color theme="1" tint="0.249977111117893"/>
        <rFont val="Nunito"/>
      </rPr>
      <t>tabblad 6. RACI</t>
    </r>
    <r>
      <rPr>
        <sz val="11"/>
        <color theme="1" tint="0.249977111117893"/>
        <rFont val="Nunito Light"/>
      </rPr>
      <t xml:space="preserve"> en </t>
    </r>
    <r>
      <rPr>
        <b/>
        <sz val="11"/>
        <color theme="1" tint="0.249977111117893"/>
        <rFont val="Nunito"/>
      </rPr>
      <t>tabblad 7. Logboek</t>
    </r>
    <r>
      <rPr>
        <sz val="11"/>
        <color theme="1" tint="0.249977111117893"/>
        <rFont val="Nunito Light"/>
      </rPr>
      <t xml:space="preserve"> goed bij wie verantwoordelijk is voor alle stappen in het verzamelen van de input, hoe vorige data verzameld werd, welke beslissingen er werden genomen,… zodat personen die na jou komen het Dashboard correct kunnen gebruiken, invullen en interpreteren. </t>
    </r>
  </si>
  <si>
    <r>
      <t xml:space="preserve">In de kolom </t>
    </r>
    <r>
      <rPr>
        <b/>
        <sz val="11"/>
        <color theme="1" tint="0.249977111117893"/>
        <rFont val="Nunito"/>
      </rPr>
      <t>"Ambitie"</t>
    </r>
    <r>
      <rPr>
        <sz val="11"/>
        <color theme="1" tint="0.249977111117893"/>
        <rFont val="Nunito Light"/>
      </rPr>
      <t xml:space="preserve"> (laatste kolom van deze tabel) kan je een streefdoel invullen. </t>
    </r>
  </si>
  <si>
    <t xml:space="preserve">"n=" toont het totaal aantal autosolisten + motor-/bromfiets gebruikers. </t>
  </si>
  <si>
    <t xml:space="preserve">Rij om te controleren of bovenstaande data correct werd ingevuld. </t>
  </si>
  <si>
    <r>
      <t xml:space="preserve">De parkeerbezetting geeft een idee over het </t>
    </r>
    <r>
      <rPr>
        <b/>
        <sz val="11"/>
        <color theme="1" tint="0.249977111117893"/>
        <rFont val="Nunito"/>
      </rPr>
      <t>gebruik van de parking</t>
    </r>
    <r>
      <rPr>
        <sz val="11"/>
        <color theme="1" tint="0.249977111117893"/>
        <rFont val="Nunito Light"/>
      </rPr>
      <t xml:space="preserve"> en de </t>
    </r>
    <r>
      <rPr>
        <b/>
        <sz val="11"/>
        <color theme="1" tint="0.249977111117893"/>
        <rFont val="Nunito"/>
      </rPr>
      <t>parkeerdruk</t>
    </r>
    <r>
      <rPr>
        <sz val="11"/>
        <color theme="1" tint="0.249977111117893"/>
        <rFont val="Nunito Light"/>
      </rPr>
      <t xml:space="preserve">. </t>
    </r>
  </si>
  <si>
    <t>Gemiddeld aantal wagens op de parking (o.b.v. tellingen op verschillende momenten).</t>
  </si>
  <si>
    <t>Gemiddeld aantal wagens op de parking in %, wordt automatisch berekend a.d.h.v. volgende formule: gem. bezetting / aantal parkeerplaatsen.</t>
  </si>
  <si>
    <t>Gemiddeld aantal wagens op de parking (o.b.v. tellingen op verschillende piekmomenten).</t>
  </si>
  <si>
    <r>
      <t xml:space="preserve">De fietsparkeerbezetting geeft een idee van het </t>
    </r>
    <r>
      <rPr>
        <b/>
        <sz val="11"/>
        <color theme="1" tint="0.249977111117893"/>
        <rFont val="Nunito"/>
      </rPr>
      <t>gebruik van de fietsenstalling</t>
    </r>
    <r>
      <rPr>
        <sz val="11"/>
        <color theme="1" tint="0.249977111117893"/>
        <rFont val="Nunito Light"/>
      </rPr>
      <t xml:space="preserve"> en dus de noden van de fietsers. </t>
    </r>
  </si>
  <si>
    <r>
      <t xml:space="preserve">Het aantal plaatsen is een gekende variabele of kan eenvoudig geteld worden. Om zicht te krijgen op de bezetting dienen </t>
    </r>
    <r>
      <rPr>
        <b/>
        <sz val="11"/>
        <color theme="1" tint="0.249977111117893"/>
        <rFont val="Nunito"/>
      </rPr>
      <t>meerdere tellingen</t>
    </r>
    <r>
      <rPr>
        <sz val="11"/>
        <color theme="1" tint="0.249977111117893"/>
        <rFont val="Nunito Light"/>
      </rPr>
      <t xml:space="preserve"> te gebeuren. Enkele tips:</t>
    </r>
  </si>
  <si>
    <t>Gemiddeld aantal fietsen in de fietsenstallingen (o.b.v. tellingen op verschillende momenten).</t>
  </si>
  <si>
    <t>Gemiddeld aantal fietsen in de fietsenstallingen (o.b.v. tellingen op verschillende piekmomenten).</t>
  </si>
  <si>
    <t>INTERPRETATIE + VERTALING NAAR (MOBILITEITS)BELEID</t>
  </si>
  <si>
    <r>
      <t xml:space="preserve">Parkeren en het aanbieden van parkeerplaatsen is onlosmakelijk verbonden met je (duurzaam) mobiliteitsbeleid. Het vraag-en-aanbod principe werkt hier in twee richtingen. Vaak wordt er enkel gedacht in de richting vraag - aanbod waarbij tekorten worden opgevangen door het voorzien van meer parkeerplaatsen. Echter, door het </t>
    </r>
    <r>
      <rPr>
        <b/>
        <sz val="11"/>
        <color theme="1" tint="0.249977111117893"/>
        <rFont val="Nunito"/>
      </rPr>
      <t>aanbieden van kwaliteitsvolle alternatieven</t>
    </r>
    <r>
      <rPr>
        <sz val="11"/>
        <color theme="1" tint="0.249977111117893"/>
        <rFont val="Nunito Light"/>
      </rPr>
      <t xml:space="preserve"> (beter duurzaam aanbod) kan de parkeerdruk verlicht worden (daling vraag parkeren). Of door het </t>
    </r>
    <r>
      <rPr>
        <b/>
        <sz val="11"/>
        <color theme="1" tint="0.249977111117893"/>
        <rFont val="Nunito"/>
      </rPr>
      <t>parkeeraanbod te verlagen</t>
    </r>
    <r>
      <rPr>
        <sz val="11"/>
        <color theme="1" tint="0.249977111117893"/>
        <rFont val="Nunito Light"/>
      </rPr>
      <t xml:space="preserve"> (daling aanbod), kunnen mensen gemotiveerd worden duurzame alternatieven te gebruiken. Parkeerplaatsen nemen namelijk veel kostbare ruimte in, die ook een andere inrichting kan krijgen. </t>
    </r>
  </si>
  <si>
    <t xml:space="preserve">een fietser zijn fiets in de stalling plaatst of niet. </t>
  </si>
  <si>
    <r>
      <t xml:space="preserve">Meten is weten, maar om daadwerkelijk verandering te zien op het terrein moet je de </t>
    </r>
    <r>
      <rPr>
        <b/>
        <sz val="11"/>
        <color theme="1" tint="0.249977111117893"/>
        <rFont val="Nunito"/>
      </rPr>
      <t>inzichten omzetten in actie</t>
    </r>
    <r>
      <rPr>
        <sz val="11"/>
        <color theme="1" tint="0.249977111117893"/>
        <rFont val="Nunito Light"/>
      </rPr>
      <t>. Hoe ga je aan de slag met je mobiliteitsbeleid?</t>
    </r>
  </si>
  <si>
    <t>Auto</t>
  </si>
  <si>
    <t xml:space="preserve">Totaal aantal medewerkers met als hoofvervoermiddel "Auto" + "Motor-/bromfiets". Wordt automatisch berekend en dien je niet in te vullen. </t>
  </si>
  <si>
    <t xml:space="preserve">Vul de tabel "Sporadisch duurzaam vervoermiddel, auto" aan voor elk jaar waarvoor er data beschikbaar is: </t>
  </si>
  <si>
    <t>Sporadisch duurzaam vervoermiddel "auto" en "motor-/bromfiets"</t>
  </si>
  <si>
    <r>
      <t xml:space="preserve">Sporadisch duurzaam </t>
    </r>
    <r>
      <rPr>
        <b/>
        <sz val="10"/>
        <color theme="1" tint="0.249977111117893"/>
        <rFont val="Nunito Black"/>
      </rPr>
      <t>"auto" en "motor-/bromfiets"</t>
    </r>
  </si>
  <si>
    <t xml:space="preserve">Geeft de controlerij "Niet ok" weer? Dan is het totaal aantal van bovenstaande tabel niet gelijk aan het totaal aantal "Auto" + "Motor-/bromfietsers". Pas je input aan. </t>
  </si>
  <si>
    <t xml:space="preserve">Naast de taartdiagram wordt via een kolomdiagram de evolutie van de modal split </t>
  </si>
  <si>
    <t>De buitenste groene cirkel geeft het percentage medewerkers dat duurzaam</t>
  </si>
  <si>
    <t xml:space="preserve">doorheen de jaren weergegeven. De cijfers in de balken tonen absolute aantallen. </t>
  </si>
  <si>
    <t>naar het werk komt weer.</t>
  </si>
  <si>
    <r>
      <rPr>
        <b/>
        <sz val="10"/>
        <color theme="4" tint="-0.499984740745262"/>
        <rFont val="Nunito Black"/>
      </rPr>
      <t>BELANGRIJK:</t>
    </r>
    <r>
      <rPr>
        <b/>
        <sz val="10"/>
        <color theme="4" tint="-0.499984740745262"/>
        <rFont val="Nunito Light"/>
      </rPr>
      <t xml:space="preserve"> </t>
    </r>
    <r>
      <rPr>
        <sz val="10"/>
        <color theme="4" tint="-0.499984740745262"/>
        <rFont val="Nunito Light"/>
      </rPr>
      <t>Sommige cellen in dit tabblad zijn vergrendeld en kan je niet zelf aanpassen. Ze passen zich automatisch aan bij het invullen van je gegevens.</t>
    </r>
  </si>
  <si>
    <t xml:space="preserve">Meer info over dit dashboard vind je op: </t>
  </si>
  <si>
    <t>Bezoekers</t>
  </si>
  <si>
    <t>Mobiliteitsdashboard: data Bezoekers</t>
  </si>
  <si>
    <t xml:space="preserve">Dit tabblad bevat alle cijfers m.b.t. bezoekers die nodig zijn om de grafieken in het Dashboard te genereren en bevat dezelfde onderverdeling als die in het tabblad 'Dashboard'. </t>
  </si>
  <si>
    <t xml:space="preserve">Dit is het vervoermiddel dat medewerkers of bezoekers het vaakst en voor de langste afstand gebruiken. </t>
  </si>
  <si>
    <t>Medewerkers of bezoekers die het vaakst en voor de langste afstand een ander vervoermiddel gebruiken dan bovenstaanden bv. elektrische step, monowheel,… .</t>
  </si>
  <si>
    <t xml:space="preserve">Totaal aantal medewerkers of bezoekers. Wordt automatisch berekend en dien je niet in te vullen. </t>
  </si>
  <si>
    <t xml:space="preserve">Totaal aantal medewerkers of bezoekers met als hoofvervoermiddel "Auto" + "Motor-/bromfiets". Wordt automatisch berekend en dien je niet in te vullen. </t>
  </si>
  <si>
    <t xml:space="preserve">Dit Dashboard heeft als doel attractiepolen een leidraad te bieden in het monitoren van hun modal split¹ en het bereiken van meer duurzame verplaatsingen. Door het jaarlijks bijhouden van deze mobiliteitsgegevens krijg je zicht op o.a. het autogebruik, het fietspotentieel en de bezetting van de parking en fietsenstalling. O.b.v. deze cijfers kunnen prioriteiten op vlak van mobiliteit bepaald worden. </t>
  </si>
  <si>
    <t>https://www.vlotonderweg.be/dashboard-attractiepolen</t>
  </si>
  <si>
    <t>Wat voor jouw attractiepool een realistische ambitie is, hangt af van verschillende factoren; de bereikbaarheid van de attractiepool, de functieprofielen van medewerkers, het type onderwijs, het rekruteringsgebied van medewerkers en bezoekers,… Probeer kritisch te zijn voor jezelf en stel een realistische toch ambitieuze ambitie op.</t>
  </si>
  <si>
    <t xml:space="preserve">Alle medewerkers of bezoekers die op minder dan 1km van de attractiepool wonen. </t>
  </si>
  <si>
    <t xml:space="preserve">Alle medewerkers of bezoekers die tussen 1 en 5km van de attractiepool wonen. </t>
  </si>
  <si>
    <t xml:space="preserve">Alle medewerkers of bezoekers die tussen 5 en 10km van de attractiepool wonen. </t>
  </si>
  <si>
    <t xml:space="preserve">Alle medewerkers of bezoekers die tussen 10 en 15km van de attractiepool wonen. </t>
  </si>
  <si>
    <t xml:space="preserve">Alle medewerkers of bezoekers die op meer dan 15km van de attractiepool wonen. </t>
  </si>
  <si>
    <t xml:space="preserve">Houd er rekening mee dat mogelijks niet iedereen zich op de parking van de attractiepool parkeert. Sommige autobestuurders kiezen er mogelijks bewust voor om in de omgeving te parkeren. Probeer ook zicht te krijgen op deze "spillover" via een bevraging of het analyseren van het parkeerregime in de wijk (bv. geen parkeerbeperking vs. blauwe zone in de buurt van de attractiepool). Meer info? Kijk bij het deel Interpretatie - Autoparkeren. </t>
  </si>
  <si>
    <t xml:space="preserve">Voor bezoekers kan je dit bekomen door een bevraging te organiseren bij de kassa/inkom. Dit kan mondeling bevraagd worden of met een feedbackzuil. </t>
  </si>
  <si>
    <t>Aantal bezoekers duurzaam/niet duurzaam</t>
  </si>
  <si>
    <t>Aanwezige bezoekers</t>
  </si>
  <si>
    <t>Toekomende bezoekers</t>
  </si>
  <si>
    <t>Vertrekkende bezoekers</t>
  </si>
  <si>
    <t>Maandag</t>
  </si>
  <si>
    <t>8u</t>
  </si>
  <si>
    <t>Dinsdag</t>
  </si>
  <si>
    <t>9u</t>
  </si>
  <si>
    <t>Woensdag</t>
  </si>
  <si>
    <t>10u</t>
  </si>
  <si>
    <t>Donderdag</t>
  </si>
  <si>
    <t>11u</t>
  </si>
  <si>
    <t>Vrijdag</t>
  </si>
  <si>
    <t>12u</t>
  </si>
  <si>
    <t>Zaterdag</t>
  </si>
  <si>
    <t>13u</t>
  </si>
  <si>
    <t>Zondag</t>
  </si>
  <si>
    <t>14u</t>
  </si>
  <si>
    <t>15u</t>
  </si>
  <si>
    <t>16u</t>
  </si>
  <si>
    <t>17u</t>
  </si>
  <si>
    <t>18u</t>
  </si>
  <si>
    <t>19u</t>
  </si>
  <si>
    <t>20u</t>
  </si>
  <si>
    <t>21u</t>
  </si>
  <si>
    <t>22u</t>
  </si>
  <si>
    <t>23u</t>
  </si>
  <si>
    <t>Piek</t>
  </si>
  <si>
    <t>Uur piek</t>
  </si>
  <si>
    <t>Gemiddeld</t>
  </si>
  <si>
    <t>Niet duurzaam n</t>
  </si>
  <si>
    <t>Nulmeting</t>
  </si>
  <si>
    <t>Dag</t>
  </si>
  <si>
    <t>Aantal</t>
  </si>
  <si>
    <t>3. DATA-VERZAMELING EN -INPUT</t>
  </si>
  <si>
    <r>
      <t>Om het Dashboard te vervolledigen, dien je tabbladen</t>
    </r>
    <r>
      <rPr>
        <b/>
        <sz val="11"/>
        <color theme="1" tint="0.249977111117893"/>
        <rFont val="Nunito"/>
      </rPr>
      <t xml:space="preserve"> 4. Data medewerkers </t>
    </r>
    <r>
      <rPr>
        <sz val="11"/>
        <color theme="1" tint="0.249977111117893"/>
        <rFont val="Nunito Light"/>
      </rPr>
      <t>en</t>
    </r>
    <r>
      <rPr>
        <b/>
        <sz val="11"/>
        <color theme="1" tint="0.249977111117893"/>
        <rFont val="Nunito"/>
      </rPr>
      <t xml:space="preserve"> 5. Data Bezoekers </t>
    </r>
    <r>
      <rPr>
        <sz val="11"/>
        <color theme="1" tint="0.249977111117893"/>
        <rFont val="Nunito Light"/>
      </rPr>
      <t xml:space="preserve">in te vullen. De tabelnamen in deze twee tabbladen komen overeen met de namen van de grafieken in het Dashboard. Hieronder vind je alle nodige informatie en tips om de data te verzamelen en ze correct in te vullen in dit tabbladen 4 en 5. </t>
    </r>
  </si>
  <si>
    <r>
      <rPr>
        <b/>
        <sz val="11"/>
        <color theme="1" tint="0.249977111117893"/>
        <rFont val="Nunito"/>
      </rPr>
      <t>Let op</t>
    </r>
    <r>
      <rPr>
        <sz val="11"/>
        <color theme="1" tint="0.249977111117893"/>
        <rFont val="Nunito Light"/>
      </rPr>
      <t>: Het is normaal dat je niet alle cellen in tabblad 4 en 5 kan invullen of aanpassen. Deze cellen worden namelijk automatisch ingevuld o.b.v. waarden in andere cellen en werden daarom vergrendeld.</t>
    </r>
  </si>
  <si>
    <t>4. DASHBOARD UPDATEN</t>
  </si>
  <si>
    <t>3. Dataverzameling en -input</t>
  </si>
  <si>
    <t>4. Dashboard updaten</t>
  </si>
  <si>
    <t xml:space="preserve">Hoe de data voor de nulmeting verzamelen? </t>
  </si>
  <si>
    <t>Bezoekerstromen - weekdag</t>
  </si>
  <si>
    <t>Bezoekerstromen - weekenddag</t>
  </si>
  <si>
    <t>Bezoekersaantallen per dag</t>
  </si>
  <si>
    <r>
      <rPr>
        <u/>
        <sz val="11"/>
        <color theme="1" tint="0.249977111117893"/>
        <rFont val="Nunito Light"/>
      </rPr>
      <t>Beschik je al over deze data via bv. reservatiesysteem?</t>
    </r>
    <r>
      <rPr>
        <sz val="11"/>
        <color theme="1" tint="0.249977111117893"/>
        <rFont val="Nunito Light"/>
      </rPr>
      <t xml:space="preserve"> Je weet wanneer bezoekers toekomen en ook wanneer ze weer vertrekken? Perfect, je hebt alle nodig info voor het vervolledigen van deze nulmeting. </t>
    </r>
  </si>
  <si>
    <t>6u</t>
  </si>
  <si>
    <t>7u</t>
  </si>
  <si>
    <t>24u</t>
  </si>
  <si>
    <t>Datum</t>
  </si>
  <si>
    <t>Uur</t>
  </si>
  <si>
    <t>Vertrekkend - verbergen</t>
  </si>
  <si>
    <t>2. Bezoekersstromen - weekdag</t>
  </si>
  <si>
    <t>3. Bezoekersstromen - weekenddag</t>
  </si>
  <si>
    <t xml:space="preserve">Medewerkers of bezoekers die het vaakst en voor de langste afstand met de auto naar de attractiepool komen/gebracht worden (alleen of met gezinsleden). </t>
  </si>
  <si>
    <t>Medewerkers of bezoekers die het vaakst en voor de langste afstand met de motor-/bromfiets naar de attractiepool komen.</t>
  </si>
  <si>
    <t>Medewerkers of bezoekers die het vaakst en voor de langste afstand met de trein naar de attractiepool komen.</t>
  </si>
  <si>
    <t>Medewerkers of bezoekers die het vaakst en voor de langste afstand met de bus naar de attractiepool komen.</t>
  </si>
  <si>
    <t>Medewerkers of bezoekers die het vaakst en voor de langste afstand met de speed pedelec naar de attractiepool komen.</t>
  </si>
  <si>
    <t>Medewerkers of bezoekers die het vaakst en voor de langste afstand met de elektrische fiets naar de attractiepool komen.</t>
  </si>
  <si>
    <t>Medewerkers of bezoekers die het vaakst en voor de langste afstand met de fiets naar de attractiepool komen.</t>
  </si>
  <si>
    <t>Medewerkers of bezoekers die het vaakst en voor de langste afstand te voet naar de attractiepool komen.</t>
  </si>
  <si>
    <t xml:space="preserve">Percentage medewerkers of bezoekers dat duurzaam naar de attractiepool komt. Wordt automatisch berekend en dien je niet in te vullen. </t>
  </si>
  <si>
    <t xml:space="preserve">Aantal medewerkers of bezoekers dat duurzaam naar de attractiepool komt. Wordt automatisch berekend en dien je niet in te vullen. </t>
  </si>
  <si>
    <r>
      <t xml:space="preserve">De werkelijke afstand is niet altijd en/of niet voor iedereen beschikbaar via </t>
    </r>
    <r>
      <rPr>
        <b/>
        <sz val="11"/>
        <color theme="1" tint="0.249977111117893"/>
        <rFont val="Nunito"/>
      </rPr>
      <t>personeelsgegevens</t>
    </r>
    <r>
      <rPr>
        <sz val="11"/>
        <color theme="1" tint="0.249977111117893"/>
        <rFont val="Nunito Light"/>
      </rPr>
      <t xml:space="preserve">, maar kan eventueel </t>
    </r>
    <r>
      <rPr>
        <b/>
        <sz val="11"/>
        <color theme="1" tint="0.249977111117893"/>
        <rFont val="Nunito"/>
      </rPr>
      <t>bevraagd</t>
    </r>
    <r>
      <rPr>
        <sz val="11"/>
        <color theme="1" tint="0.249977111117893"/>
        <rFont val="Nunito Light"/>
      </rPr>
      <t xml:space="preserve"> worden bij het (jaarlijks) doorgeven van het hoofdvervoermiddel. Voor bezoekers kan deze data verzameld worden in dezelfde bevraging als het vervoermiddel (via ticketverkoop, aan de kassa/het onthaal,...)</t>
    </r>
  </si>
  <si>
    <t>Groepeer de afstanden volgens de onderstaande gedefinieerde categorieën en vul de tabel "Fietspotentieel" in:</t>
  </si>
  <si>
    <r>
      <t xml:space="preserve">De gedefinieerde afstandscategorieën zijn gebaseerd op eerdere ervaringen en onderzoek naar de bereidheid tot fietsen van bepaalde afstanden afhankelijk van het type fiets (vb. 15-28 km = speedpedelec). Het zijn echter louter algemene gemiddelde inschattingen. Welke afstanden je hanteert, kan beïnvloed worden door het profiel van de medewerkers, omgeving van de vestiging (heuvelachtig of niet), aanwezigheid van fietspaden, filegevoeligheid of parkeerregime in de omgeving, … Indien gewenst, kan je andere afstanden hanteren. 
Je kan de afstanden </t>
    </r>
    <r>
      <rPr>
        <b/>
        <sz val="11"/>
        <color theme="1" tint="0.249977111117893"/>
        <rFont val="Nunito"/>
      </rPr>
      <t>aanpassen in cellen B64 tot B68</t>
    </r>
    <r>
      <rPr>
        <sz val="11"/>
        <color rgb="FFFF0000"/>
        <rFont val="Nunito Light"/>
      </rPr>
      <t xml:space="preserve"> </t>
    </r>
    <r>
      <rPr>
        <b/>
        <sz val="11"/>
        <color theme="1" tint="0.249977111117893"/>
        <rFont val="Nunito"/>
      </rPr>
      <t>van tabblad 4. Medewerkers</t>
    </r>
    <r>
      <rPr>
        <sz val="11"/>
        <color theme="1" tint="0.249977111117893"/>
        <rFont val="Nunito Light"/>
      </rPr>
      <t xml:space="preserve"> en </t>
    </r>
    <r>
      <rPr>
        <b/>
        <sz val="11"/>
        <color theme="1" tint="0.249977111117893"/>
        <rFont val="Nunito"/>
      </rPr>
      <t>B50 tot B54 van tabblad 5. Bezoekers.</t>
    </r>
    <r>
      <rPr>
        <sz val="11"/>
        <color theme="1" tint="0.249977111117893"/>
        <rFont val="Nunito Light"/>
      </rPr>
      <t xml:space="preserve"> De legende van de grafiek in het Dashboard past zich automatisch aan. </t>
    </r>
  </si>
  <si>
    <t xml:space="preserve">1. Klik in tabblad "1. Dashboard" op de rode cel met jaartal. Naast de cel verschijnt een driehoekje. </t>
  </si>
  <si>
    <t xml:space="preserve">3. Van zodra je een jaartal hebt gekozen past het Dashboard (alle grafieken en grijze kaders met "n=…") zich automatisch aan o.b.v. de gegevens die je invulde in tabblad 4 en 5. </t>
  </si>
  <si>
    <r>
      <rPr>
        <u/>
        <sz val="11"/>
        <color theme="1" tint="0.249977111117893"/>
        <rFont val="Nunito Light"/>
      </rPr>
      <t>Beschik je nog niet over deze data?</t>
    </r>
    <r>
      <rPr>
        <sz val="11"/>
        <color theme="1" tint="0.249977111117893"/>
        <rFont val="Nunito Light"/>
      </rPr>
      <t xml:space="preserve"> Geen probleem. Schat in welke week voor jouw organisatie het meest representatief is en doe in deze week elke dag tellingen van het aantal toekomende bezoekers. Op basis van deze bezoekersaantallen per dag kies je welke weekdag en welke weekkenddag het meest representatief zijn voor jouw organisatie, oftewel de week- en weekkenddag met een gemiddeld aantal bezoekers¹.</t>
    </r>
  </si>
  <si>
    <t>Aantal parkeerplaatsen op eigen terrein waarvan medewerkers of bezoekers gebruik kunnen maken.</t>
  </si>
  <si>
    <t>Aantal fietsparkeerplaatsen op eigen terrein waarvan medewerkers of bezoekers gebruik kunnen maken.</t>
  </si>
  <si>
    <t>Het fietspotentieel bereken je enkel voor autosolisten (zitten alleen in de auto) die nooit op een andere manier dan alleen in de auto of met de motor-/bromfiets naar de attractiepool komen (= exclusieve autosolisten).</t>
  </si>
  <si>
    <r>
      <t xml:space="preserve">De modal split leert ons hoe </t>
    </r>
    <r>
      <rPr>
        <b/>
        <sz val="11"/>
        <color theme="1" tint="0.249977111117893"/>
        <rFont val="Nunito"/>
      </rPr>
      <t xml:space="preserve">duurzaam </t>
    </r>
    <r>
      <rPr>
        <sz val="11"/>
        <color theme="1" tint="0.249977111117893"/>
        <rFont val="Nunito Light"/>
      </rPr>
      <t xml:space="preserve">medewerkers en bezoekers zich naar de attractiepool verplaatsen en welke </t>
    </r>
    <r>
      <rPr>
        <b/>
        <sz val="11"/>
        <color theme="1" tint="0.249977111117893"/>
        <rFont val="Nunito"/>
      </rPr>
      <t>evolutie</t>
    </r>
    <r>
      <rPr>
        <sz val="11"/>
        <color theme="1" tint="0.249977111117893"/>
        <rFont val="Nunito Light"/>
      </rPr>
      <t xml:space="preserve"> daarin zit.</t>
    </r>
  </si>
  <si>
    <r>
      <t xml:space="preserve">Het is dan ook de belangrijkste basis voor het bepalen van toekomstdoelen en het nemen van </t>
    </r>
    <r>
      <rPr>
        <b/>
        <sz val="11"/>
        <color theme="1" tint="0.249977111117893"/>
        <rFont val="Nunito"/>
      </rPr>
      <t>mobiliteitsbeslissingen</t>
    </r>
    <r>
      <rPr>
        <sz val="11"/>
        <color theme="1" tint="0.249977111117893"/>
        <rFont val="Nunito Light"/>
      </rPr>
      <t xml:space="preserve"> (bv. bij herziening parking of geplande groei in aantal bezoekers).</t>
    </r>
  </si>
  <si>
    <r>
      <t xml:space="preserve">Het aantal parkeerplaatsen is een gekende variabele of kan eenvoudig geteld worden. Als de parking </t>
    </r>
    <r>
      <rPr>
        <b/>
        <sz val="11"/>
        <color theme="1" tint="0.249977111117893"/>
        <rFont val="Nunito"/>
      </rPr>
      <t>afgesloten</t>
    </r>
    <r>
      <rPr>
        <sz val="11"/>
        <color theme="1" tint="0.249977111117893"/>
        <rFont val="Nunito Light"/>
      </rPr>
      <t xml:space="preserve"> is (vb. met een slagboom of badge systeem), kunnen deze gegevens gebruikt worden. 
De bezetting kan ook gemeten worden via een </t>
    </r>
    <r>
      <rPr>
        <b/>
        <sz val="11"/>
        <color theme="1" tint="0.249977111117893"/>
        <rFont val="Nunito"/>
      </rPr>
      <t>parkeermanagement tool</t>
    </r>
    <r>
      <rPr>
        <sz val="11"/>
        <color theme="1" tint="0.249977111117893"/>
        <rFont val="Nunito Light"/>
      </rPr>
      <t xml:space="preserve"> of via </t>
    </r>
    <r>
      <rPr>
        <b/>
        <sz val="11"/>
        <color theme="1" tint="0.249977111117893"/>
        <rFont val="Nunito"/>
      </rPr>
      <t>handmatige tellingen</t>
    </r>
    <r>
      <rPr>
        <sz val="11"/>
        <color theme="1" tint="0.249977111117893"/>
        <rFont val="Nunito Light"/>
      </rPr>
      <t>. Enkele tips:</t>
    </r>
  </si>
  <si>
    <t xml:space="preserve">³Het hoofdvervoermiddel is het vervoermiddel dat het vaakst en voor de langste afstand gebruikt wordt. </t>
  </si>
  <si>
    <t>Hoofdvervoermiddel³</t>
  </si>
  <si>
    <r>
      <t>3. Parkeerbezetting</t>
    </r>
    <r>
      <rPr>
        <b/>
        <sz val="11"/>
        <color theme="1" tint="0.249977111117893"/>
        <rFont val="Nunito Light"/>
      </rPr>
      <t>⁵</t>
    </r>
  </si>
  <si>
    <r>
      <t>2. Fietspotentieel</t>
    </r>
    <r>
      <rPr>
        <b/>
        <sz val="11"/>
        <color theme="1" tint="0.249977111117893"/>
        <rFont val="Nunito Light"/>
      </rPr>
      <t>⁴</t>
    </r>
  </si>
  <si>
    <t>⁴Via dit Dashboard bepaal je welke exclusieve autosolisten - ze verplaatsen zich alleen in de auto of met de motor-/bromfiets (autosolist) én gebruiken nooit een andere vervoermiddel dan de auto (exclusief) - potentieel hebben om zich met de fiets van huis naar de attractiepool te verplaatsen (o.b.v. afstand).</t>
  </si>
  <si>
    <t>⁵Mate waarin de beschikbare parkeergelegenheid ingenomen wordt.</t>
  </si>
  <si>
    <r>
      <t xml:space="preserve">Door de bezetting van de parking jaarlijks bij te houden, </t>
    </r>
    <r>
      <rPr>
        <b/>
        <sz val="11"/>
        <color theme="1" tint="0.249977111117893"/>
        <rFont val="Nunito"/>
      </rPr>
      <t>krijg je zicht op de mate waarin de parking voldoende plaats biedt</t>
    </r>
    <r>
      <rPr>
        <sz val="11"/>
        <color theme="1" tint="0.249977111117893"/>
        <rFont val="Nunito Light"/>
      </rPr>
      <t xml:space="preserve"> voor medewerkers en bezoekers. </t>
    </r>
  </si>
  <si>
    <r>
      <t xml:space="preserve">Door zicht te krijgen op de parkeerbezetting kan je een objectieve </t>
    </r>
    <r>
      <rPr>
        <b/>
        <sz val="11"/>
        <color theme="1" tint="0.249977111117893"/>
        <rFont val="Nunito"/>
      </rPr>
      <t>inschatting maken van de huidige vraag naar aantal parkeerplaatsen.</t>
    </r>
    <r>
      <rPr>
        <sz val="11"/>
        <color theme="1" tint="0.249977111117893"/>
        <rFont val="Nunito Light"/>
      </rPr>
      <t xml:space="preserve">
</t>
    </r>
    <r>
      <rPr>
        <b/>
        <sz val="11"/>
        <color theme="1" tint="0.249977111117893"/>
        <rFont val="Nunito"/>
      </rPr>
      <t>Vermijd een overcapaciteit</t>
    </r>
    <r>
      <rPr>
        <sz val="11"/>
        <color theme="1" tint="0.249977111117893"/>
        <rFont val="Nunito Light"/>
      </rPr>
      <t xml:space="preserve"> van de parking zodat het met de auto naar de vestiging komen niet gestimuleerd wordt.</t>
    </r>
  </si>
  <si>
    <r>
      <t xml:space="preserve">Het voorzien van parkeerplaatsen voor medewerkers (en bezoekers) kan ook een bepaalde kost met zich meebrengen, die niet altijd meegenomen wordt in het gehele mobiliteitsbeeld. Door zicht te krijgen op de bezetting van de parkeren ben je als attractiepool beter in staat om weloverwogen keuzes te maken op vlak van de parking en zo eventueel </t>
    </r>
    <r>
      <rPr>
        <b/>
        <sz val="11"/>
        <color theme="1" tint="0.249977111117893"/>
        <rFont val="Nunito"/>
      </rPr>
      <t>budget vrij te maken voor duurzame alternatieven</t>
    </r>
    <r>
      <rPr>
        <sz val="11"/>
        <color theme="1" tint="0.249977111117893"/>
        <rFont val="Nunito Light"/>
      </rPr>
      <t xml:space="preserve">. </t>
    </r>
  </si>
  <si>
    <r>
      <t xml:space="preserve">Daarnaast zorgt het in kaart brengen van de bezetting voor een </t>
    </r>
    <r>
      <rPr>
        <b/>
        <sz val="11"/>
        <color theme="1" tint="0.249977111117893"/>
        <rFont val="Nunito"/>
      </rPr>
      <t>objectieve basis bij het aanvragen van een vergunning</t>
    </r>
    <r>
      <rPr>
        <sz val="11"/>
        <color theme="1" tint="0.249977111117893"/>
        <rFont val="Nunito Light"/>
      </rPr>
      <t xml:space="preserve"> (bij bv. bouw van een extra afdeling/ruimte en daardoor groei in aantal bezoekers). De tellingen bieden objectieve data aan de overheid in het nemen van beslissingen i.v.m. jullie vergunning. Zo kan de overheid beslissen over eventuele afwijkingen wanneer bv. het aantal parkeerplaatsen verminderd moet worden maar dit volgens de tellingen (en een reeds duurzame model split) niet mogelijk blijkt. Of wanneer jullie graag minder parkeerplaatsen aanbrengen dan gevraagd wordt in de verordening en jullie via tellingen (in combinatie met een duurzame modal split) kunnen staven dat dit kleinere aantal voldoende capaciteit zal bieden. </t>
    </r>
  </si>
  <si>
    <t xml:space="preserve">Hoe kunnen jullie in eerste instantie verplaatsingen vermijden? 
Bv. Kunnen verplaatsingen gebundeld worden of vergaderigen online gebeuren?
</t>
  </si>
  <si>
    <r>
      <t xml:space="preserve">Het Dashboard is bedoeld om </t>
    </r>
    <r>
      <rPr>
        <b/>
        <sz val="11"/>
        <color theme="1" tint="0.249977111117893"/>
        <rFont val="Nunito"/>
      </rPr>
      <t>mobiliteitsgegevens doorheen de jaren te monitoren</t>
    </r>
    <r>
      <rPr>
        <sz val="11"/>
        <color theme="1" tint="0.249977111117893"/>
        <rFont val="Nunito Light"/>
      </rPr>
      <t xml:space="preserve">. Wanneer er dus nieuwe gegevens beschikbaar zijn, voer je deze in in tabbladen 4 en 5 bij het betreffende jaartal. Daarna kan je via onderstaande stappen het dashboard updaten, zodat het Dashboard de meest recente cijfers toont. </t>
    </r>
  </si>
  <si>
    <t>Bedrijfswagen</t>
  </si>
  <si>
    <t>Eigen wagen</t>
  </si>
  <si>
    <t>Wagen</t>
  </si>
  <si>
    <t>Niet duurzaam</t>
  </si>
  <si>
    <t>Duurzaam</t>
  </si>
  <si>
    <t>Totaal bezoekers</t>
  </si>
  <si>
    <t>Nulmeting bezoekers</t>
  </si>
  <si>
    <t>Instructies</t>
  </si>
  <si>
    <r>
      <t xml:space="preserve">Tabblad 3: </t>
    </r>
    <r>
      <rPr>
        <sz val="11"/>
        <color theme="1" tint="0.249977111117893"/>
        <rFont val="Nunito Black"/>
      </rPr>
      <t>Nulmeting bezoekers</t>
    </r>
  </si>
  <si>
    <t>Op basis van de verplaatsingsafstand van de medewerkers en bezoekers krijg je zicht op het theoretisch fietspotentieel van de medewerkers. Naast afstand zijn er echter ook persoonlijke elementen zoals attitude en overtuigingen, de gezinssituatie, hobby's,... die de keuze van mensen voor een bepaald vervoermiddel bepalen.</t>
  </si>
  <si>
    <t>2. Nulmeting bezoekers</t>
  </si>
  <si>
    <t>2. NULMETING BEZOEKERS</t>
  </si>
  <si>
    <r>
      <t xml:space="preserve">Verzamel de gegevens elk jaar in ongeveer </t>
    </r>
    <r>
      <rPr>
        <b/>
        <sz val="11"/>
        <color theme="1" tint="0.249977111117893"/>
        <rFont val="Nunito"/>
      </rPr>
      <t>dezelfde periode</t>
    </r>
    <r>
      <rPr>
        <b/>
        <sz val="11"/>
        <color theme="1" tint="0.249977111117893"/>
        <rFont val="Nunito Light"/>
      </rPr>
      <t>s</t>
    </r>
    <r>
      <rPr>
        <sz val="11"/>
        <color theme="1" tint="0.249977111117893"/>
        <rFont val="Nunito Light"/>
      </rPr>
      <t>. Wat de beste periode is kan verschillend zijn voor medewerkers en bezoekers.</t>
    </r>
  </si>
  <si>
    <r>
      <rPr>
        <b/>
        <sz val="11"/>
        <color theme="1" tint="0.249977111117893"/>
        <rFont val="Nunito"/>
      </rPr>
      <t>Medewerkers:</t>
    </r>
    <r>
      <rPr>
        <sz val="11"/>
        <color theme="1" tint="0.249977111117893"/>
        <rFont val="Nunito Light"/>
      </rPr>
      <t xml:space="preserve"> Ben je als attractiepool verplicht elke 3 jaar de Federale Diagnostiek woon-werkverkeer in te vullen? Plan het verzamelen van de nodige gegevens voor dit Dashboard dan op hetzelfde moment als die van de Federale Diagnostiek (juni - januari). Door elk jaar dit Dashboard goed bij te houden, heb je alvast de nodige data in handen!</t>
    </r>
  </si>
  <si>
    <r>
      <t xml:space="preserve">Om de data </t>
    </r>
    <r>
      <rPr>
        <b/>
        <sz val="11"/>
        <color theme="1" tint="0.249977111117893"/>
        <rFont val="Nunito"/>
      </rPr>
      <t>over bezoekers</t>
    </r>
    <r>
      <rPr>
        <sz val="11"/>
        <color theme="1" tint="0.249977111117893"/>
        <rFont val="Nunito Light"/>
      </rPr>
      <t xml:space="preserve"> te verzamelen, zal je bevragingen en tellingen moeten organiseren. Het is belangrijk dat de datum en het moment van bevraging </t>
    </r>
    <r>
      <rPr>
        <b/>
        <sz val="11"/>
        <color theme="1" tint="0.249977111117893"/>
        <rFont val="Nunito"/>
      </rPr>
      <t>representatief is voor je attractiepool</t>
    </r>
    <r>
      <rPr>
        <sz val="11"/>
        <color theme="1" tint="0.249977111117893"/>
        <rFont val="Nunito Light"/>
      </rPr>
      <t xml:space="preserve">. Om te bepalen wanneer je dit best kan doen wordt een nulmeting gedaan. </t>
    </r>
    <r>
      <rPr>
        <b/>
        <sz val="11"/>
        <color theme="1" tint="0.249977111117893"/>
        <rFont val="Nunito"/>
      </rPr>
      <t>Vul tabblad 3 'Nulmeting bezoekers' in alvorens met de dataverzameling aan de slag te gaan</t>
    </r>
    <r>
      <rPr>
        <sz val="11"/>
        <color theme="1" tint="0.249977111117893"/>
        <rFont val="Nunito Light"/>
      </rPr>
      <t xml:space="preserve">. Idealiter vul je de nulemting elke 3 - 5 jaar opnieuw in, omdat zowel je attractiepool als de omgeving en het verplaatsingsgedrag van je bezoekers in enkele jaren kan wijzigen. Wanneer je bv. de openingstijden van je attractiepool significant aanpast of grote wijzingen hebt aan je doelpubliek is het relevant de nulmeting opnieuw uit te voeren. </t>
    </r>
  </si>
  <si>
    <r>
      <t>Doe tellingen op</t>
    </r>
    <r>
      <rPr>
        <b/>
        <sz val="11"/>
        <color theme="1" tint="0.249977111117893"/>
        <rFont val="Nunito"/>
      </rPr>
      <t xml:space="preserve"> verschillende momenten</t>
    </r>
    <r>
      <rPr>
        <sz val="11"/>
        <color theme="1" tint="0.249977111117893"/>
        <rFont val="Nunito Light"/>
      </rPr>
      <t xml:space="preserve"> (qua seizoen, dag en uur): neem het gemiddelde van deze verschillende momenten. De meest geschikte telmomenten voor de bezoekersparking bepaal je aan de hand van de nulmeting. </t>
    </r>
  </si>
  <si>
    <r>
      <t>Doe tellingen op</t>
    </r>
    <r>
      <rPr>
        <b/>
        <sz val="11"/>
        <color theme="1" tint="0.249977111117893"/>
        <rFont val="Nunito"/>
      </rPr>
      <t xml:space="preserve"> verschillende momenten</t>
    </r>
    <r>
      <rPr>
        <sz val="11"/>
        <color theme="1" tint="0.249977111117893"/>
        <rFont val="Nunito Light"/>
      </rPr>
      <t xml:space="preserve"> (qua seizoen, dag en uur): neem het gemiddelde van deze verschillende momenten. De meest geschikte telmomenten van de bezoekersparking bepaal je aan de hand van de nulmeting. </t>
    </r>
  </si>
  <si>
    <t xml:space="preserve">Doe hetzelfde voor verschillende piekmomenten: neem ook van deze momenten het gemiddelde aantal. De piekmomenten voor de bezoekersparking bepaal je aan de hand van de nulmeting. </t>
  </si>
  <si>
    <r>
      <t xml:space="preserve">Doe hetzelfde voor </t>
    </r>
    <r>
      <rPr>
        <b/>
        <sz val="11"/>
        <color theme="1" tint="0.249977111117893"/>
        <rFont val="Nunito"/>
      </rPr>
      <t xml:space="preserve">verschillende piekmomenten: </t>
    </r>
    <r>
      <rPr>
        <sz val="11"/>
        <color theme="1" tint="0.249977111117893"/>
        <rFont val="Nunito Light"/>
      </rPr>
      <t>neem ook van deze momenten het gemiddelde aantal. De piekmomenten voor de bezoekersparking bepaal je aan de hand van de nulmeting.</t>
    </r>
  </si>
  <si>
    <t>Wat en waarom van een nulmeting voor bezoekers</t>
  </si>
  <si>
    <r>
      <rPr>
        <u/>
        <sz val="11"/>
        <color theme="1" tint="0.249977111117893"/>
        <rFont val="Nunito Light"/>
      </rPr>
      <t>Beschik je nog niet over deze data?</t>
    </r>
    <r>
      <rPr>
        <sz val="11"/>
        <color theme="1" tint="0.249977111117893"/>
        <rFont val="Nunito Light"/>
      </rPr>
      <t xml:space="preserve"> Geen probleem. Voer op de 2 gekozen dagen tellingen uit waarbij je per uur het aantal toekomende en vertrekkende bezoekers telt. Dit is het eenvoudigst aan de inkom of kassa en kan zowel manueel als via een automatisch systeem gebeuren.</t>
    </r>
  </si>
  <si>
    <t>Vul in de kolom"Aantal" voor elke dag het totaal aantal bezoekers in.</t>
  </si>
  <si>
    <r>
      <t xml:space="preserve">Volg </t>
    </r>
    <r>
      <rPr>
        <b/>
        <sz val="11"/>
        <rFont val="Nunito "/>
      </rPr>
      <t>dezelfde stappen</t>
    </r>
    <r>
      <rPr>
        <sz val="11"/>
        <rFont val="Nunito Light"/>
      </rPr>
      <t xml:space="preserve"> als in 2. Bezoekersstromen - weekdag</t>
    </r>
  </si>
  <si>
    <r>
      <t xml:space="preserve">Het analyseren van de mobiliteit van de bezoekers is voor jouw type organisatie prioriteit. Ze bepalen een groot deel van de verkeersstromen en kunnen al snel variëren in aantal naargelang de omstandigheden. Het is dan ook van belang om correcte data te verzamelen die zoveel mogelijk aansluiten bij de werkelijkheid. Deze data verzamel je onder andere met bevragingen en tellingen. Het moment waarop je een telling of bevraging organiseert, is best zo representatief mogelijk. Daarom dien je </t>
    </r>
    <r>
      <rPr>
        <b/>
        <sz val="11"/>
        <color theme="1" tint="0.249977111117893"/>
        <rFont val="Nunito"/>
      </rPr>
      <t>eerst een nulmeting</t>
    </r>
    <r>
      <rPr>
        <sz val="11"/>
        <color theme="1" tint="0.249977111117893"/>
        <rFont val="Nunito Light"/>
      </rPr>
      <t xml:space="preserve"> te doen. Met deze nulmeting krijg je zicht op:</t>
    </r>
  </si>
  <si>
    <r>
      <t xml:space="preserve">Het Dashboard geeft een overzicht van de belangrijkste mobiliteitsdata in grafieken. In dit Dashboard op maat van </t>
    </r>
    <r>
      <rPr>
        <b/>
        <sz val="11"/>
        <color theme="1" tint="0.249977111117893"/>
        <rFont val="Nunito"/>
      </rPr>
      <t>attractiepolen met bezoekers als hoofdpubliek</t>
    </r>
    <r>
      <rPr>
        <sz val="11"/>
        <color theme="1" tint="0.249977111117893"/>
        <rFont val="Nunito Light"/>
      </rPr>
      <t xml:space="preserve"> worden de data telkens opgesplitst voor medewerkers en bezoekers</t>
    </r>
    <r>
      <rPr>
        <sz val="11"/>
        <color theme="1" tint="0.249977111117893"/>
        <rFont val="Aptos Narrow"/>
        <family val="2"/>
      </rPr>
      <t>²</t>
    </r>
    <r>
      <rPr>
        <sz val="11"/>
        <color theme="1" tint="0.249977111117893"/>
        <rFont val="Nunito Light"/>
      </rPr>
      <t xml:space="preserve">.
</t>
    </r>
  </si>
  <si>
    <r>
      <t xml:space="preserve">Medewerkers die als hoofdvervoermiddel "auto" en "motor-/bromfiets" hebben, kunnen af en toe ook </t>
    </r>
    <r>
      <rPr>
        <b/>
        <sz val="11"/>
        <color theme="1" tint="0.249977111117893"/>
        <rFont val="Nunito"/>
      </rPr>
      <t>afwisselen met een duurzaam vervoermiddel</t>
    </r>
    <r>
      <rPr>
        <sz val="11"/>
        <color theme="1" tint="0.249977111117893"/>
        <rFont val="Nunito Light"/>
      </rPr>
      <t xml:space="preserve">. Bv. In juli en augustus komt Annelies met de fiets naar het werk. En Maarten komt op donderdag met de trein omdat hij dan de kinderen niet op school moet afzetten. 
</t>
    </r>
  </si>
  <si>
    <t>Medewerkers of bezoekers die het vaakst en voor de langste afstand met de auto naar de attractiepool komen en carpoolen met collega's of andere bezoekers van de attractiepool (die niet hun gezinsleden zijn).</t>
  </si>
  <si>
    <r>
      <t xml:space="preserve">Deze gegevens zijn niet altijd standaard beschikbaar via personeelsgegevens, maar kan </t>
    </r>
    <r>
      <rPr>
        <b/>
        <sz val="11"/>
        <color theme="1" tint="0.249977111117893"/>
        <rFont val="Nunito"/>
      </rPr>
      <t>bevraagd</t>
    </r>
    <r>
      <rPr>
        <sz val="11"/>
        <color theme="1" tint="0.249977111117893"/>
        <rFont val="Nunito Light"/>
      </rPr>
      <t xml:space="preserve"> worden bij bv. het (jaarlijks) doorgeven van het hoofdvervoermiddel. </t>
    </r>
  </si>
  <si>
    <t xml:space="preserve">Deze grafiek wordt gegeneerd op basis van de data die je ingeeft in de tabel van hoofdvervoermiddel, je hoeft hiervoor geen extra gegevens in te vullen. </t>
  </si>
  <si>
    <t>Medewerkers  die voornamelijk met de auto of motor-/bromfiets, alleen naar de attractiepool komen maar af en toe ook fietsen.</t>
  </si>
  <si>
    <t>Medewerkers  die voornamelijk met de auto of motor-/bromfiets, alleen naar de attractiepool komen maar af en toe ook het openbaar vervoer gebruiken.</t>
  </si>
  <si>
    <t>Medewerkers  die voornamelijk met de auto of motor-/bromfiets, alleen naar de attractiepool komen maar af en toe ook carpoolen.</t>
  </si>
  <si>
    <t xml:space="preserve">Medewerkers  die altijd met de auto of motor-/bromfiets, alleen naar de attractiepool komen en nooit carpoolen, fietsen of het openbaar vervoer gebruiken. </t>
  </si>
  <si>
    <r>
      <t xml:space="preserve">O.b.v. de afstanden van de medewerkers en bezoekers van thuis tot aan de attractiepool, kan je bepalen hoeveel medewerkers en bezoekers in theorie nog de </t>
    </r>
    <r>
      <rPr>
        <b/>
        <sz val="11"/>
        <color theme="1" tint="0.249977111117893"/>
        <rFont val="Nunito"/>
      </rPr>
      <t>fiets zouden kunnen nemen.</t>
    </r>
    <r>
      <rPr>
        <sz val="11"/>
        <color theme="1" tint="0.249977111117893"/>
        <rFont val="Nunito"/>
      </rPr>
      <t xml:space="preserve"> </t>
    </r>
    <r>
      <rPr>
        <sz val="11"/>
        <color theme="1" tint="0.249977111117893"/>
        <rFont val="Nunito Light"/>
      </rPr>
      <t xml:space="preserve">
</t>
    </r>
  </si>
  <si>
    <t>Sporadisch duurzaam "auto" en "motor-/bromfiets" - medewerkers</t>
  </si>
  <si>
    <t>Aantal duurzaam/niet duurzaam - bezoekers</t>
  </si>
  <si>
    <r>
      <t xml:space="preserve">Toch geeft het een belangrijke inschatting op basis waarvan je bv. je </t>
    </r>
    <r>
      <rPr>
        <b/>
        <sz val="11"/>
        <color theme="1" tint="0.249977111117893"/>
        <rFont val="Nunito"/>
      </rPr>
      <t>ambitie</t>
    </r>
    <r>
      <rPr>
        <sz val="11"/>
        <color theme="1" tint="0.249977111117893"/>
        <rFont val="Nunito Light"/>
      </rPr>
      <t xml:space="preserve"> duurzame verplaatsingen kan bepalen. 
Wonen er nog veel medewerkers en bezoekers die vandaag met de auto komen, binnen een straal van 5km? Mooi! Focus in eerste instantie op deze groep bij aanmoedigen van fietsen. Dankzij het sneeuwbaleffect zullen steeds meer medewerkers af en toe eens de fiets kiezen, wie weet ook diegene die geen theoretisch fietspotentieel hebben. </t>
    </r>
  </si>
  <si>
    <t>iemand al dan niet naar het werk komt met de fiets (bv. iemand met een dure fiets plaatst die liefst veilig en overdekt);</t>
  </si>
  <si>
    <r>
      <t xml:space="preserve">Via dit Dashboard krijg je zicht op het verplaatsingsgedrag dat jullie attractiepool teweeg brengt. De inzichten o.b.v. dit Dashboard kan je aanwenden voor het vormgeven van je mobiliteitsbeleid. 
</t>
    </r>
    <r>
      <rPr>
        <b/>
        <sz val="11"/>
        <color theme="1" tint="0.249977111117893"/>
        <rFont val="Nunito"/>
      </rPr>
      <t>Hanteer de 4 V's om een allesomvattend mobiliteitsbeleid op te stellen</t>
    </r>
    <r>
      <rPr>
        <sz val="11"/>
        <color theme="1" tint="0.249977111117893"/>
        <rFont val="Nunito Light"/>
      </rPr>
      <t xml:space="preserve">: </t>
    </r>
  </si>
  <si>
    <t>De modal split geeft een idee van het hoofvervoermiddel van de medewerkers. Echter, veel medewerkers wisselen af tussen verschillende vervoermiddelen. Door zicht te krijgen op hoeveel autogebruikers (hoofdvervoermiddel = auto of motor-/bromfiets) af en toe afwisselen met bv. de fiets krijg je voeling met de mate waarin ze open staan voor een duurzaam alternatief en dus het mogelijk potentieel naar meer duurzame verplaatsingen. Bv. Aangezien bepaalde medewerkers af en toe al eens afwisselen met de fiets, is er waarschijnlijk nog meer potentieel om 1) deze medewerkers vaker te doen fietsen, 2) andere medewerkers te overtuigen om eens de fiets te nemen.</t>
  </si>
  <si>
    <t xml:space="preserve">Verplaatsingen zijn in de context van een attractiepool natuurlijk onvermijdelijk. Hoe kunnen jullie verplaatsingen met de auto 
dan zoveel mogelijk verminderen in het voordeel van fiets, trein en bus/tram? Bv. Ligt de attractiepool vlakbij een station, maar 
komt slechts 15% met de trein, organiseer dan een actie om het treingebruik te verhogen. Of komt 65% van de bezoekers met 
de auto, maar woont bijna de helft hiervan op minder dan 10km, zet dan in op het promoten van de (elektrische) fiets! </t>
  </si>
  <si>
    <t xml:space="preserve">Niet alle autoverplaatsingen kunnen vermeden worden. Kan je de autoverplaatsingen maximaal vergroenen?
Bv. Zijn er steeds meer medewerkers en/of bezoekers die met een elektrische wagen naar jullie komen? Waar kunnen zij laden 
in de buurt? Of moet er een laadpaal geplaatst worden voor bezoekers? </t>
  </si>
  <si>
    <t>Directie
Stad/gemeente</t>
  </si>
  <si>
    <t xml:space="preserve">Beslissingen nemen o.b.v. het Dashboard.  
1. Directie: Beslissen over uitbreiden of aanpassen van het mobiliteitsbeleid 
2. Stad/Gemeente: Beslissingen maken i.v.m. vergunningen,... </t>
  </si>
  <si>
    <t>Verschillende diensten binnen de organisatie (vb. HR, Facility, verantwoordelijke ticketing)
Stad/gemeente</t>
  </si>
  <si>
    <t>Er is een fietspad aangelegd in de straat van de attractiepool</t>
  </si>
  <si>
    <r>
      <rPr>
        <u/>
        <sz val="11"/>
        <color theme="1" tint="0.249977111117893"/>
        <rFont val="Nunito Light"/>
      </rPr>
      <t>Beschik je al over deze data via bv. reservatie- of ticketsysteem?</t>
    </r>
    <r>
      <rPr>
        <sz val="11"/>
        <color theme="1" tint="0.249977111117893"/>
        <rFont val="Nunito Light"/>
      </rPr>
      <t xml:space="preserve"> Perfect! Kies dan op basis van je bezoekersaantallen welke periode/ </t>
    </r>
    <r>
      <rPr>
        <sz val="11"/>
        <color theme="1" tint="0.249977111117893"/>
        <rFont val="Nunito Black"/>
      </rPr>
      <t>week in het jaar het meest representatief</t>
    </r>
    <r>
      <rPr>
        <sz val="11"/>
        <color theme="1" tint="0.249977111117893"/>
        <rFont val="Nunito Light"/>
      </rPr>
      <t xml:space="preserve"> is en kies binnen deze week </t>
    </r>
    <r>
      <rPr>
        <sz val="11"/>
        <color theme="1" tint="0.249977111117893"/>
        <rFont val="Nunito Black"/>
      </rPr>
      <t>welke weekdag en welke weekkenddag</t>
    </r>
    <r>
      <rPr>
        <sz val="11"/>
        <color theme="1" tint="0.249977111117893"/>
        <rFont val="Nunito Light"/>
      </rPr>
      <t xml:space="preserve"> het meest representatief zijn voor jouw organisatie, oftewel kies de week- en weekkenddag met een gemiddeld aantal bezoekers</t>
    </r>
    <r>
      <rPr>
        <sz val="11"/>
        <color theme="1" tint="0.249977111117893"/>
        <rFont val="Aptos Narrow"/>
        <family val="2"/>
      </rPr>
      <t>¹</t>
    </r>
    <r>
      <rPr>
        <sz val="11"/>
        <color theme="1" tint="0.249977111117893"/>
        <rFont val="Nunito Light"/>
      </rPr>
      <t xml:space="preserve">. </t>
    </r>
  </si>
  <si>
    <t xml:space="preserve">¹Bv. voor een attractiepool gericht op kinderen, zoals een zoo, kies je beter een periode in de vakantie terwijl je voor een ziekenhuis beter een week buiten de vakantie kiest. </t>
  </si>
  <si>
    <t>Weekdag</t>
  </si>
  <si>
    <t>Gem. aantal week</t>
  </si>
  <si>
    <t>Gem. aantal weekend</t>
  </si>
  <si>
    <t>Gekozen periode</t>
  </si>
  <si>
    <t>Een representatieve week in:</t>
  </si>
  <si>
    <t>Gekozen dagen</t>
  </si>
  <si>
    <t>Maak gebruik van het dropdownmenu om je dagen te kiezen. Je opent het dropdownmenu door de cel hiernaast te selecteren en vervolgens op het driehoekje naast de cel te klikken.</t>
  </si>
  <si>
    <t xml:space="preserve">In de kolom "Aanwezige bezoekers" wordt het aantal aanwezig bezoekers per uur automatisch berekend op basis van de eerste 2 kolommen. </t>
  </si>
  <si>
    <r>
      <rPr>
        <b/>
        <sz val="11"/>
        <color theme="1"/>
        <rFont val="Nunito "/>
      </rPr>
      <t xml:space="preserve">Let op: </t>
    </r>
    <r>
      <rPr>
        <sz val="11"/>
        <color theme="1"/>
        <rFont val="Nunito Light"/>
      </rPr>
      <t xml:space="preserve">De standaarduren in de tabel zijn momenteel van 6u tot 23u. Zijn de openingstijden van jouw attractiepool verschillend van deze uren? Geen probleem, laat de uren dat jullie gesloten zijn leeg. Zijn de uren volledig anders dan deze standaarduren, pas de uren dan zelf aan in de kolom "Uur". </t>
    </r>
  </si>
  <si>
    <t>Je voert best tellingen of bevragingen uit tijdens het piekmoment van de dag. Op basis van bovenstaande gegevens is dit voor jouw attractiepool:</t>
  </si>
  <si>
    <t>Vul in de kolom "Toekomende bezoekers" voor elk uur het aantal toekomende bezoekers in.</t>
  </si>
  <si>
    <r>
      <t xml:space="preserve">Kies nu op basis van bovenstaande grafiek </t>
    </r>
    <r>
      <rPr>
        <b/>
        <sz val="11"/>
        <color theme="1"/>
        <rFont val="Nunito"/>
      </rPr>
      <t>1 weekdag en 1 weekenddag</t>
    </r>
    <r>
      <rPr>
        <sz val="11"/>
        <color theme="1"/>
        <rFont val="Nunito Light"/>
      </rPr>
      <t xml:space="preserve"> met een </t>
    </r>
    <r>
      <rPr>
        <b/>
        <sz val="11"/>
        <color theme="1"/>
        <rFont val="Nunito"/>
      </rPr>
      <t>gemiddeld aantal bezoekers</t>
    </r>
    <r>
      <rPr>
        <sz val="11"/>
        <color theme="1"/>
        <rFont val="Nunito Light"/>
      </rPr>
      <t xml:space="preserve">. 
De grijze en blauwe lijn in bovenstaande grafiek (respectievelijk het gemiddeld aantal bezoekers per week en per weekend) helpen je in je keuze. 
Geef je gekozen dagen hieronder in:
</t>
    </r>
  </si>
  <si>
    <t>Vul de tabel hieronder aan met de gegevens voor jouw gekozen weekdag, namelijk:</t>
  </si>
  <si>
    <t>Vul in de kolom "Vertrekkende bezoekers" voor elk uur het aantal vertrekkende bezoekers in. Ben je niet in de mogelijkheid om tellingen van de vertrekkende bezoekers te doen? Maak dan een inschatting van de verblijfsduur van je bezoekers en vul zo deze kolom aan. Bv. er komen 100 bezoekers toe om 10u en de gemiddelde versblijfsduur van je bezoekers is 3u. De 100 bezoekers toegekomen om 10u vertrekken dus weer om 13u. Vul daarom in de rij overeenkomstig met 13u 100 in, in de kolom van "Vertrekkende bezoekers". Doe hetzelfde voor alle andere uren.</t>
  </si>
  <si>
    <r>
      <t xml:space="preserve">Wanneer je een representatieve weekdag en weekenddag gekozen hebt, kan je op deze gekozen dagen </t>
    </r>
    <r>
      <rPr>
        <sz val="11"/>
        <color theme="2" tint="-0.249977111117893"/>
        <rFont val="Nunito Black"/>
      </rPr>
      <t>"2</t>
    </r>
    <r>
      <rPr>
        <sz val="11"/>
        <color theme="2" tint="-0.249977111117893"/>
        <rFont val="Nunito Light"/>
      </rPr>
      <t xml:space="preserve"> </t>
    </r>
    <r>
      <rPr>
        <sz val="11"/>
        <color theme="2" tint="-0.249977111117893"/>
        <rFont val="Nunito Black"/>
      </rPr>
      <t>Bezoekersstromen - weekdag"</t>
    </r>
    <r>
      <rPr>
        <sz val="11"/>
        <color theme="1" tint="0.249977111117893"/>
        <rFont val="Nunito Black"/>
      </rPr>
      <t xml:space="preserve"> </t>
    </r>
    <r>
      <rPr>
        <sz val="11"/>
        <color theme="1" tint="0.249977111117893"/>
        <rFont val="Nunito Light"/>
      </rPr>
      <t>en</t>
    </r>
    <r>
      <rPr>
        <sz val="11"/>
        <color theme="1" tint="0.249977111117893"/>
        <rFont val="Nunito Black"/>
      </rPr>
      <t xml:space="preserve"> "</t>
    </r>
    <r>
      <rPr>
        <sz val="11"/>
        <color theme="8"/>
        <rFont val="Nunito Black"/>
      </rPr>
      <t>3 Bezoekersstromen - weekenddag</t>
    </r>
    <r>
      <rPr>
        <sz val="11"/>
        <color theme="1" tint="0.249977111117893"/>
        <rFont val="Nunito Black"/>
      </rPr>
      <t>"</t>
    </r>
    <r>
      <rPr>
        <sz val="11"/>
        <color theme="1" tint="0.249977111117893"/>
        <rFont val="Nunito Light"/>
      </rPr>
      <t xml:space="preserve"> in kaart brengen. Met bezoekersstromen bedoelen we </t>
    </r>
    <r>
      <rPr>
        <sz val="11"/>
        <color theme="1" tint="0.249977111117893"/>
        <rFont val="Nunito Black"/>
      </rPr>
      <t>per uur</t>
    </r>
    <r>
      <rPr>
        <sz val="11"/>
        <color theme="1" tint="0.249977111117893"/>
        <rFont val="Nunito Light"/>
      </rPr>
      <t xml:space="preserve"> het aantal </t>
    </r>
    <r>
      <rPr>
        <sz val="11"/>
        <color theme="1" tint="0.249977111117893"/>
        <rFont val="Nunito Black"/>
      </rPr>
      <t>toekomende en vertrekkende bezoekers</t>
    </r>
    <r>
      <rPr>
        <sz val="11"/>
        <color theme="1" tint="0.249977111117893"/>
        <rFont val="Nunito Light"/>
      </rPr>
      <t xml:space="preserve">. </t>
    </r>
  </si>
  <si>
    <r>
      <t xml:space="preserve">1. Bezoekersaantallen per dag </t>
    </r>
    <r>
      <rPr>
        <b/>
        <sz val="11"/>
        <color theme="0"/>
        <rFont val="Nunito Black"/>
      </rPr>
      <t>(tijdens een representatieve week)</t>
    </r>
  </si>
  <si>
    <r>
      <t>Om te weten welke week- en weekkenddag representatief is voor jouw organisatie moet je zicht hebben op</t>
    </r>
    <r>
      <rPr>
        <sz val="11"/>
        <color theme="1" tint="0.249977111117893"/>
        <rFont val="Nunito Black"/>
      </rPr>
      <t xml:space="preserve"> </t>
    </r>
    <r>
      <rPr>
        <sz val="11"/>
        <color theme="4" tint="-0.499984740745262"/>
        <rFont val="Nunito Black"/>
      </rPr>
      <t>"1</t>
    </r>
    <r>
      <rPr>
        <sz val="11"/>
        <color theme="4" tint="-0.499984740745262"/>
        <rFont val="Nunito Light"/>
      </rPr>
      <t xml:space="preserve"> </t>
    </r>
    <r>
      <rPr>
        <sz val="11"/>
        <color theme="4" tint="-0.499984740745262"/>
        <rFont val="Nunito Black"/>
      </rPr>
      <t>Bezoekersaantallen per dag"</t>
    </r>
    <r>
      <rPr>
        <sz val="11"/>
        <color theme="1" tint="0.249977111117893"/>
        <rFont val="Nunito Light"/>
      </rPr>
      <t>.</t>
    </r>
  </si>
  <si>
    <t>Vul in de kolom "Datum" de cellen aan met je gekozen week in de vorm van een datum. Zorg ervoor dat de datum overeenkomt met de juiste dag in de eerste kolom, de eerste datum die je invult is dus een maandag.</t>
  </si>
  <si>
    <t xml:space="preserve">Volg hieronder de instructies om de data in te vullen. Enkel in de witte cellen kan je data invullen, alle gekleurde cellen passen zich automatisch aan. De ingevoerde data vertalen zich automatisch in 3 overzichtelijke grafieken. </t>
  </si>
  <si>
    <t>Vul de tabel hieronder aan met de gegevens voor jouw gekozen weekenddag, namelijk:</t>
  </si>
  <si>
    <t>om:</t>
  </si>
  <si>
    <t>Weekenddag</t>
  </si>
  <si>
    <t>Periode</t>
  </si>
  <si>
    <t>RESULTAAT NULMETING</t>
  </si>
  <si>
    <t xml:space="preserve"> Jouw ideale moment(en) om tellingen en bevragingen bij bezoekers uit te voeren is:</t>
  </si>
  <si>
    <r>
      <t xml:space="preserve">Na het invullen van deze nulmeting weet je 1) wat een representatieve periode/week is, 2) welke weekdag en weekenddag het meest representatief zijn en 3) op welke tijdsstippen je best tellingen of bevragingen uitvoert om zo het dashboard op vaste basis en zo correct mogelijk kunnen invullen. Het </t>
    </r>
    <r>
      <rPr>
        <b/>
        <sz val="11"/>
        <color theme="1" tint="0.249977111117893"/>
        <rFont val="Nunito"/>
      </rPr>
      <t xml:space="preserve">resultaat van je nulmeting </t>
    </r>
    <r>
      <rPr>
        <sz val="11"/>
        <color theme="1" tint="0.249977111117893"/>
        <rFont val="Nunito Light"/>
      </rPr>
      <t>vind je onderaan dit tabblad of via onderstaande knop.</t>
    </r>
  </si>
  <si>
    <r>
      <t xml:space="preserve">Door de bezetting van de fietsenstalling jaarlijks bij te houden krijg je </t>
    </r>
    <r>
      <rPr>
        <b/>
        <sz val="11"/>
        <color theme="1" tint="0.14999847407452621"/>
        <rFont val="Nunito"/>
      </rPr>
      <t>zicht op de mate waarin de fietsenstalling voldoende plaats biedt</t>
    </r>
    <r>
      <rPr>
        <sz val="11"/>
        <color theme="1" tint="0.14999847407452621"/>
        <rFont val="Nunito Light"/>
      </rPr>
      <t xml:space="preserve"> voor medewerkers en bezoekers. En in welke mate deze voldoet aan hun noden. </t>
    </r>
  </si>
  <si>
    <r>
      <t xml:space="preserve">Zo biedt het bijhouden van de bezettingsgraad een basis voor het </t>
    </r>
    <r>
      <rPr>
        <b/>
        <sz val="11"/>
        <color theme="1" tint="0.14999847407452621"/>
        <rFont val="Nunito"/>
      </rPr>
      <t>bepalen van het aantal nodige extra plaatsen</t>
    </r>
    <r>
      <rPr>
        <sz val="11"/>
        <color theme="1" tint="0.14999847407452621"/>
        <rFont val="Nunito Light"/>
      </rPr>
      <t xml:space="preserve"> bij een eventuele groei van het aantal medewerkers en/of bezoekers. </t>
    </r>
  </si>
  <si>
    <r>
      <t xml:space="preserve">Bekijk de fietsenstalling - naast het monitoren van het gebruik - ook op vlak van </t>
    </r>
    <r>
      <rPr>
        <b/>
        <sz val="11"/>
        <color theme="1" tint="0.14999847407452621"/>
        <rFont val="Nunito"/>
      </rPr>
      <t>kwaliteit</t>
    </r>
    <r>
      <rPr>
        <sz val="11"/>
        <color theme="1" tint="0.14999847407452621"/>
        <rFont val="Nunito Light"/>
      </rPr>
      <t xml:space="preserve">: 
</t>
    </r>
  </si>
  <si>
    <r>
      <t>Biedt de stalling voldoende plaats voor</t>
    </r>
    <r>
      <rPr>
        <b/>
        <sz val="11"/>
        <color theme="1" tint="0.14999847407452621"/>
        <rFont val="Nunito"/>
      </rPr>
      <t xml:space="preserve"> buitenmaatse fietsen</t>
    </r>
    <r>
      <rPr>
        <sz val="11"/>
        <color theme="1" tint="0.14999847407452621"/>
        <rFont val="Nunito Light"/>
      </rPr>
      <t xml:space="preserve">?  </t>
    </r>
  </si>
  <si>
    <r>
      <t xml:space="preserve">Is de fietsenstalling </t>
    </r>
    <r>
      <rPr>
        <b/>
        <sz val="11"/>
        <color theme="1" tint="0.14999847407452621"/>
        <rFont val="Nunito"/>
      </rPr>
      <t>beveiligd</t>
    </r>
    <r>
      <rPr>
        <sz val="11"/>
        <color theme="1" tint="0.14999847407452621"/>
        <rFont val="Nunito Light"/>
      </rPr>
      <t xml:space="preserve"> en </t>
    </r>
    <r>
      <rPr>
        <b/>
        <sz val="11"/>
        <color theme="1" tint="0.14999847407452621"/>
        <rFont val="Nunito"/>
      </rPr>
      <t>overdekt</t>
    </r>
    <r>
      <rPr>
        <sz val="11"/>
        <color theme="1" tint="0.14999847407452621"/>
        <rFont val="Nunito Light"/>
      </rPr>
      <t xml:space="preserve">? </t>
    </r>
  </si>
  <si>
    <r>
      <t xml:space="preserve">Zijn er genoeg </t>
    </r>
    <r>
      <rPr>
        <b/>
        <sz val="11"/>
        <color theme="1" tint="0.14999847407452621"/>
        <rFont val="Nunito"/>
      </rPr>
      <t>laadpunten</t>
    </r>
    <r>
      <rPr>
        <sz val="11"/>
        <color theme="1" tint="0.14999847407452621"/>
        <rFont val="Nunito Light"/>
      </rPr>
      <t xml:space="preserve"> beschikbaar? </t>
    </r>
  </si>
  <si>
    <r>
      <t xml:space="preserve">Kunnen de fietsen kwalitatief gestald worden zonder elkaar te </t>
    </r>
    <r>
      <rPr>
        <b/>
        <sz val="11"/>
        <color theme="1" tint="0.14999847407452621"/>
        <rFont val="Nunito"/>
      </rPr>
      <t>beschadigen</t>
    </r>
    <r>
      <rPr>
        <sz val="11"/>
        <color theme="1" tint="0.14999847407452621"/>
        <rFont val="Nunito Light"/>
      </rPr>
      <t>?</t>
    </r>
  </si>
  <si>
    <r>
      <t xml:space="preserve">Deze </t>
    </r>
    <r>
      <rPr>
        <b/>
        <sz val="11"/>
        <color theme="1" tint="0.14999847407452621"/>
        <rFont val="Nunito"/>
      </rPr>
      <t>kwalitatieve eisen bepalen</t>
    </r>
    <r>
      <rPr>
        <sz val="11"/>
        <color theme="1" tint="0.14999847407452621"/>
        <rFont val="Nunito Light"/>
      </rPr>
      <t xml:space="preserve"> mee of:</t>
    </r>
  </si>
  <si>
    <r>
      <t xml:space="preserve">Zijn er veel </t>
    </r>
    <r>
      <rPr>
        <b/>
        <sz val="11"/>
        <color theme="1" tint="0.14999847407452621"/>
        <rFont val="Nunito"/>
      </rPr>
      <t>wild geparkeerde fietsen</t>
    </r>
    <r>
      <rPr>
        <sz val="11"/>
        <color theme="1" tint="0.14999847407452621"/>
        <rFont val="Nunito Light"/>
      </rPr>
      <t xml:space="preserve">? Dit kan een indicatie zijn dat fietsers de stalling als vol ervaren, ook al staat deze theoretisch gezien nog niet volledig vol. De ervaring leert dat fietsers een stalling als vol beschouwen vanaf wanneer deze voor +/- 80% gevuld is. Of misschien plaatsen ze hun fietsen niet in de stalling omdat deze niet dicht genoeg bij de ingang staat? </t>
    </r>
  </si>
  <si>
    <r>
      <t xml:space="preserve">In dit tabblad verzamel je de </t>
    </r>
    <r>
      <rPr>
        <b/>
        <sz val="11"/>
        <color theme="1" tint="0.249977111117893"/>
        <rFont val="Nunito"/>
      </rPr>
      <t>basisgegevens over de bezoekers</t>
    </r>
    <r>
      <rPr>
        <sz val="11"/>
        <color theme="1" tint="0.249977111117893"/>
        <rFont val="Nunito Light"/>
      </rPr>
      <t xml:space="preserve"> die nodig zijn vooraleer je het Dashboard kan gebruiken. Het analyseren van de mobiliteit van de bezoekers is voor </t>
    </r>
    <r>
      <rPr>
        <b/>
        <sz val="11"/>
        <color theme="1" tint="0.249977111117893"/>
        <rFont val="Nunito"/>
      </rPr>
      <t>jouw type organisatie prioriteit</t>
    </r>
    <r>
      <rPr>
        <sz val="11"/>
        <color theme="1" tint="0.249977111117893"/>
        <rFont val="Nunito Light"/>
      </rPr>
      <t xml:space="preserve">. Ze bepalen een groot deel van de verkeersstromen en kunnen al snel variëren in aantal naargelang de omstandigheden. </t>
    </r>
    <r>
      <rPr>
        <b/>
        <sz val="11"/>
        <color theme="1" tint="0.249977111117893"/>
        <rFont val="Nunito"/>
      </rPr>
      <t>Lees en vervolledig</t>
    </r>
    <r>
      <rPr>
        <sz val="11"/>
        <color theme="1" tint="0.249977111117893"/>
        <rFont val="Nunito Light"/>
      </rPr>
      <t xml:space="preserve"> </t>
    </r>
    <r>
      <rPr>
        <b/>
        <sz val="11"/>
        <color theme="1" tint="0.249977111117893"/>
        <rFont val="Nunito"/>
      </rPr>
      <t xml:space="preserve">eerst de nulmeting </t>
    </r>
    <r>
      <rPr>
        <sz val="11"/>
        <color theme="1" tint="0.249977111117893"/>
        <rFont val="Nunito Light"/>
      </rPr>
      <t xml:space="preserve">vooraleer je verder gaat met het Dashboard. </t>
    </r>
  </si>
  <si>
    <r>
      <t xml:space="preserve">Op basis van deze nulmeting kies je een </t>
    </r>
    <r>
      <rPr>
        <b/>
        <sz val="11"/>
        <color theme="1" tint="0.249977111117893"/>
        <rFont val="Nunito"/>
      </rPr>
      <t>representatieve week- en weekkenddag</t>
    </r>
    <r>
      <rPr>
        <sz val="11"/>
        <color theme="1" tint="0.249977111117893"/>
        <rFont val="Nunito Light"/>
      </rPr>
      <t xml:space="preserve"> waarop je komende jaren bezoekersdata (bv. vervoermiddel) zal verzamelen via bevragingen of tellingen. </t>
    </r>
  </si>
  <si>
    <t xml:space="preserve">Gemiddeld aantal wagens op de parking in %, wordt automatisch berekend a.d.h.v. volgende formule: gem. bezetting piek / aantal parkeerplaatsen. </t>
  </si>
  <si>
    <r>
      <rPr>
        <b/>
        <sz val="11"/>
        <color theme="1" tint="0.249977111117893"/>
        <rFont val="Nunito"/>
      </rPr>
      <t xml:space="preserve">Bezoekers: </t>
    </r>
    <r>
      <rPr>
        <sz val="11"/>
        <color theme="1" tint="0.249977111117893"/>
        <rFont val="Nunito Light"/>
      </rPr>
      <t xml:space="preserve">Voor bezoekers bepaal je het best mogelijke moment aan de hand van het tabblad 3 'Nulmeting bezoekers'. Voer eerst deze nulmeting uit, vooraleer je verder gaat met het verzamelen van data voor bezoekers. </t>
    </r>
  </si>
  <si>
    <t>"n=" toont het totaal aantal medewerkers of bezoekers</t>
  </si>
  <si>
    <t>De binnenste brede cirkel geeft voor elk vervoermiddel de percentages weer.</t>
  </si>
  <si>
    <t xml:space="preserve">Het aantal bezoekers dat zich duurzaam (carpool, openbaar vervoer, fiets of te voet) verplaatst vs. niet duurzaam verplaatst (alleen in de wagen of met de motor-/bromfiets). 
</t>
  </si>
  <si>
    <r>
      <t xml:space="preserve">Tel ook het aantal </t>
    </r>
    <r>
      <rPr>
        <b/>
        <sz val="11"/>
        <color theme="1" tint="0.249977111117893"/>
        <rFont val="Nunito"/>
      </rPr>
      <t>wildgeparkeerde fietsen</t>
    </r>
    <r>
      <rPr>
        <sz val="11"/>
        <color theme="1" tint="0.249977111117893"/>
        <rFont val="Nunito Light"/>
      </rPr>
      <t xml:space="preserve"> mee. Hiermee bedoelen we zowel fietsen in de buurt van de stalling als verder weg op eigen domein die niet in een rek werden geplaatst. Zij kunnen wijzen op een (subjectief) tekort aan fietsenstallingen of op de behoefte aan stallingen op een andere locatie. Dit kan wijzen op de noodzaak van extra investeringen. Meer info? Kijk bij het deel Interpretatie - Fietsparkeren. </t>
    </r>
  </si>
  <si>
    <t>Toon mijn resultaat 
van de nulmeting</t>
  </si>
  <si>
    <t>Fietspotentieel: afstanden (thuis - attractiepool) autosolisten + motor-/bromfiets</t>
  </si>
  <si>
    <t>Om ervoor te zorgen dat mensen de modal shift durven maken en dat dit ook een succes is, moet je in één beweging ook 
maximaal inzetten op verkeersveiligheid. Bv. het fietsgebruik is mogelijks laag omwille van een gedeelde oprit voor wagens 
en fietsers. Hoe kan je dit aanpakken?</t>
  </si>
  <si>
    <t>15-30 km = speed pedelec</t>
  </si>
  <si>
    <t>&gt; 30 km = geen potentieel</t>
  </si>
  <si>
    <t>Indien je geen of niet alle cijfers over medewerkers hebt en niet in de mogelijkheid bent om deze te verzamelen, kan je dit tabblad (deels) leeglaten. Deze grafieken in het Dashboard blijven dan ook leeg.</t>
  </si>
  <si>
    <t>Indien je geen of niet alle cijfers over bezoekers hebt en niet in de mogelijkheid bent om deze te verzamelen, kan je dit tabblad (deels) leeglaten. Deze grafieken in het Dashboard blijven dan ook leeg.</t>
  </si>
  <si>
    <t>Onderzoek Verplaatsingsgedrag Vlaanderen (OVG)</t>
  </si>
  <si>
    <t xml:space="preserve">Onderzoek dat het mobiliteitsgedrag van Vlamingen in kaart brengt. Dit onderzoek focust niet enkel op woon-werkverkeer. Het OVG brengt in beeld: wie zich verplaatst, waarom, van en naar waar, met welk vervoermiddel, hoelang die verplaatsingen duren en over welke afstanden het gaat. </t>
  </si>
  <si>
    <t>Federale Diagnostiek woon-werkverkeer</t>
  </si>
  <si>
    <t xml:space="preserve">Driejaarlijkse enquête georganiseerd door de FOD Mobiliteit en vervoer waarbij gegevens over het woon-werkverkeer verzameld worden. Het is een wettelijke verplichting voor alle publieke en private werkgevers in België die gemiddeld meer dan 100 mensen in dienst hebben. </t>
  </si>
  <si>
    <t>Dashboard Provincie in cijfers:</t>
  </si>
  <si>
    <t>De cijfers van de Federale Diagnostiek woon-werkverkeer werden door de Vlaamse provincies gebundeld in het dashboard "Provincies in cijfers". Hier kan je bv. eenvoudig bekijken hoe duurzaam het verplaatsingsgedrag is in de gemeente waar jouw bedrijf gevestigd is.</t>
  </si>
  <si>
    <t>Bedrijfsvervoerplan</t>
  </si>
  <si>
    <t>Driejaarlijkse enquête georganiseerd door Leefmilieu Brussel en Brussel Mobiliteit waarbij gegevens over het woon-werkverkeer verzameld worden. Het is een wettelijke verplichting voor alle publieke en private werkgevers in het Brussels Hoofdstedelijke Gewest die gemiddeld meer dan 100 mensen in dienst hebben. Naast het verzamelen van mobiliteitsgegevens is ook het opstellen van een actieplan verplicht.</t>
  </si>
  <si>
    <t>Hieronder overlopen we per onderdeel hoe je de gegevens kan interpreteren.</t>
  </si>
  <si>
    <r>
      <t>Hoe interpreteer je nu de gegevens die je na het invullen van de data te zien krijgt? Wat zegt het over de dagdagelijkse woon-werkverplaatsingen van de medewerkers? 
En</t>
    </r>
    <r>
      <rPr>
        <b/>
        <sz val="11"/>
        <color theme="1" tint="0.249977111117893"/>
        <rFont val="Nunito"/>
      </rPr>
      <t xml:space="preserve"> hoe verhouden </t>
    </r>
    <r>
      <rPr>
        <sz val="11"/>
        <color theme="1" tint="0.249977111117893"/>
        <rFont val="Nunito Light"/>
      </rPr>
      <t>deze cijfers zich met andere factoren zoals de bereikbaarheid van de attractiepool, het beleid van de stad/gemeente, ...
Denk bij het interpreteren van dit dashboard ook aan informatie die je in het</t>
    </r>
    <r>
      <rPr>
        <b/>
        <sz val="11"/>
        <color theme="1" tint="0.249977111117893"/>
        <rFont val="Nunito"/>
      </rPr>
      <t xml:space="preserve"> verleden </t>
    </r>
    <r>
      <rPr>
        <sz val="11"/>
        <color theme="1" tint="0.249977111117893"/>
        <rFont val="Nunito Light"/>
      </rPr>
      <t xml:space="preserve">al verzamelde. Hoe kan deze informatie je helpen bij het interpreteren van de gegevens in het dashboard? 
Bracht je recent bv. de bereikbaarheid van de vestiging in kaart? Leg deze informatie dan eens naast je modal split, wat leer je hieruit?
Leg de cijfers van jouw bedrijf ook eens naast die van </t>
    </r>
    <r>
      <rPr>
        <b/>
        <sz val="11"/>
        <color theme="1" tint="0.249977111117893"/>
        <rFont val="Nunito"/>
      </rPr>
      <t>andere bedrijven</t>
    </r>
    <r>
      <rPr>
        <sz val="11"/>
        <color theme="1" tint="0.249977111117893"/>
        <rFont val="Nunito Light"/>
      </rPr>
      <t xml:space="preserve">. Er bestaan verschillende onderzoeken over verplaatsingsgedrag die periodiek herhaald worden en als benchmark kunnen dienen:
</t>
    </r>
  </si>
  <si>
    <r>
      <t xml:space="preserve">Als je een bevraging doet, probeer dan om een zo hoog mogelijke respons te behalen. Algemeen streef je best naar </t>
    </r>
    <r>
      <rPr>
        <b/>
        <sz val="11"/>
        <color theme="1" tint="0.249977111117893"/>
        <rFont val="Nunito"/>
      </rPr>
      <t>minimale respons van 33%</t>
    </r>
    <r>
      <rPr>
        <sz val="11"/>
        <color theme="1" tint="0.249977111117893"/>
        <rFont val="Nunito Light"/>
      </rPr>
      <t>, dit is de gemiddelde responsgraad voor vragenlijsten. Toch hangt de nodige responsgraad ook af van hoeveel medewerkers/ bezoekers je bevraagt; hoe kleiner de populatie, hoe hoger de respons moet zijn om een representatief beeld te kunnen schetsen. Enkele tips om de respons te verhogen:</t>
    </r>
  </si>
  <si>
    <r>
      <rPr>
        <b/>
        <sz val="11"/>
        <color theme="1" tint="0.249977111117893"/>
        <rFont val="Nunito"/>
      </rPr>
      <t>-</t>
    </r>
    <r>
      <rPr>
        <sz val="11"/>
        <color theme="1" tint="0.249977111117893"/>
        <rFont val="Nunito Light"/>
      </rPr>
      <t xml:space="preserve"> Gebruik een </t>
    </r>
    <r>
      <rPr>
        <b/>
        <sz val="11"/>
        <color theme="1" tint="0.249977111117893"/>
        <rFont val="Nunito"/>
      </rPr>
      <t>online tool</t>
    </r>
    <r>
      <rPr>
        <sz val="11"/>
        <color theme="1" tint="0.249977111117893"/>
        <rFont val="Nunito Light"/>
      </rPr>
      <t xml:space="preserve"> zodat je niet met papieren vragenlijsten moet werken. En zorg ervoor dat de vragenlijst ook eenvoudig op de </t>
    </r>
    <r>
      <rPr>
        <b/>
        <sz val="11"/>
        <color theme="1" tint="0.249977111117893"/>
        <rFont val="Nunito"/>
      </rPr>
      <t>smartphone</t>
    </r>
    <r>
      <rPr>
        <sz val="11"/>
        <color theme="1" tint="0.249977111117893"/>
        <rFont val="Nunito Light"/>
      </rPr>
      <t xml:space="preserve"> ingevuld kan worden.</t>
    </r>
  </si>
  <si>
    <r>
      <rPr>
        <b/>
        <sz val="11"/>
        <color theme="1" tint="0.249977111117893"/>
        <rFont val="Nunito"/>
      </rPr>
      <t>-</t>
    </r>
    <r>
      <rPr>
        <sz val="11"/>
        <color theme="1" tint="0.249977111117893"/>
        <rFont val="Nunito Light"/>
      </rPr>
      <t xml:space="preserve"> Houd de vragenlijst </t>
    </r>
    <r>
      <rPr>
        <b/>
        <sz val="11"/>
        <color theme="1" tint="0.249977111117893"/>
        <rFont val="Nunito"/>
      </rPr>
      <t>zo kort mogelijk</t>
    </r>
    <r>
      <rPr>
        <sz val="11"/>
        <color theme="1" tint="0.249977111117893"/>
        <rFont val="Nunito Light"/>
      </rPr>
      <t xml:space="preserve"> en beperk je tot het hoogstnoodzakelijke. Zorg ervoor dat het invullen van de vragenlijst niet lager duurt dan 15 min en communiceer dit ook bij verspreiden van de vragenlijst.</t>
    </r>
  </si>
  <si>
    <r>
      <rPr>
        <b/>
        <sz val="11"/>
        <color theme="1" tint="0.249977111117893"/>
        <rFont val="Nunito"/>
      </rPr>
      <t>-</t>
    </r>
    <r>
      <rPr>
        <sz val="11"/>
        <color theme="1" tint="0.249977111117893"/>
        <rFont val="Nunito Light"/>
      </rPr>
      <t xml:space="preserve"> Communiceer heel duidelijk </t>
    </r>
    <r>
      <rPr>
        <b/>
        <sz val="11"/>
        <color theme="1" tint="0.249977111117893"/>
        <rFont val="Nunito"/>
      </rPr>
      <t>waarom</t>
    </r>
    <r>
      <rPr>
        <sz val="11"/>
        <color theme="1" tint="0.249977111117893"/>
        <rFont val="Nunito Light"/>
      </rPr>
      <t xml:space="preserve"> je de bevraging uitvoert en wat het voordeel is voor de medewerker (bv. beleid beter afstemmen op hun noden en wensen).</t>
    </r>
  </si>
  <si>
    <r>
      <rPr>
        <b/>
        <sz val="11"/>
        <color theme="1" tint="0.249977111117893"/>
        <rFont val="Nunito"/>
      </rPr>
      <t>-</t>
    </r>
    <r>
      <rPr>
        <sz val="11"/>
        <color theme="1" tint="0.249977111117893"/>
        <rFont val="Nunito Light"/>
      </rPr>
      <t xml:space="preserve"> Stuur na 1 week </t>
    </r>
    <r>
      <rPr>
        <b/>
        <sz val="11"/>
        <color theme="1" tint="0.249977111117893"/>
        <rFont val="Nunito"/>
      </rPr>
      <t>een herinnering</t>
    </r>
    <r>
      <rPr>
        <sz val="11"/>
        <color theme="1" tint="0.249977111117893"/>
        <rFont val="Nunito Light"/>
      </rPr>
      <t xml:space="preserve"> voor diegenen die de vragenlijst nog niet invulden, de meesten vulden hem waarschijnlijk nog niet in omdat ze het simpelweg vergeten zijn. </t>
    </r>
  </si>
  <si>
    <r>
      <rPr>
        <b/>
        <sz val="11"/>
        <color theme="1" tint="0.249977111117893"/>
        <rFont val="Nunito"/>
      </rPr>
      <t>-</t>
    </r>
    <r>
      <rPr>
        <sz val="11"/>
        <color theme="1" tint="0.249977111117893"/>
        <rFont val="Nunito Light"/>
      </rPr>
      <t xml:space="preserve"> Maak </t>
    </r>
    <r>
      <rPr>
        <b/>
        <sz val="11"/>
        <color theme="1" tint="0.249977111117893"/>
        <rFont val="Nunito"/>
      </rPr>
      <t>toiletposters, flyers,…</t>
    </r>
    <r>
      <rPr>
        <sz val="11"/>
        <color theme="1" tint="0.249977111117893"/>
        <rFont val="Nunito Light"/>
      </rPr>
      <t xml:space="preserve"> met daarop de link en QR-code naar de vragenlijst.</t>
    </r>
  </si>
  <si>
    <r>
      <rPr>
        <b/>
        <sz val="11"/>
        <color theme="1" tint="0.249977111117893"/>
        <rFont val="Nunito"/>
      </rPr>
      <t>-</t>
    </r>
    <r>
      <rPr>
        <sz val="11"/>
        <color theme="1" tint="0.249977111117893"/>
        <rFont val="Nunito Light"/>
      </rPr>
      <t xml:space="preserve"> Voorzie eventueel een </t>
    </r>
    <r>
      <rPr>
        <b/>
        <sz val="11"/>
        <color theme="1" tint="0.249977111117893"/>
        <rFont val="Nunito"/>
      </rPr>
      <t>prijs</t>
    </r>
    <r>
      <rPr>
        <sz val="11"/>
        <color theme="1" tint="0.249977111117893"/>
        <rFont val="Nunito Light"/>
      </rPr>
      <t xml:space="preserve"> bv. loten van een cinematicket onder diegenen die de vragenlijst invulden.</t>
    </r>
  </si>
  <si>
    <t>Sporadisch duurzaam vervoermiddel</t>
  </si>
  <si>
    <t>Initiatief werkgever</t>
  </si>
  <si>
    <t>Theoretisch</t>
  </si>
  <si>
    <t>Varia*</t>
  </si>
  <si>
    <t>Heb je nog bepaalde suggesties of opmerkingen om je verplaatsingen van, naar of tijdens het werk te verbeteren?</t>
  </si>
  <si>
    <t>Aantal parkeerplaatsen &amp; bezettingsgraad</t>
  </si>
  <si>
    <t>Wat is je hoofdvervoermiddel? Dit is het vervoermiddel dat je het vaakst gebruikt en waarmee je de langste afstand aflegt.</t>
  </si>
  <si>
    <t>Suggesties</t>
  </si>
  <si>
    <t>Gegevens</t>
  </si>
  <si>
    <t>Tellingen, niet bevragen.</t>
  </si>
  <si>
    <t>Voorbeeldvraag</t>
  </si>
  <si>
    <t>Open vraag</t>
  </si>
  <si>
    <t xml:space="preserve">Gebruik je naast dit hoofdvervoermiddel nog andere vervoermiddelen? Bv. in de zomer kom je met de fiets. </t>
  </si>
  <si>
    <t>Opmerking</t>
  </si>
  <si>
    <t>In welke mate vind je dat [organisatie] voldoende initiatieven neemt betreffende de mobiliteit voor haar medewerkers?</t>
  </si>
  <si>
    <t>Wat is je woon-werkafstand in km (enkele reis)?</t>
  </si>
  <si>
    <t>Antwoordmogelijkheden</t>
  </si>
  <si>
    <t>1. Enkel voor medewerkers met hoofdvervoermiddel (Bedrijfs)wagen of Motor-/bromfiets.
2. Meerdere antwoorden mogelijk.</t>
  </si>
  <si>
    <t>Uitstekend, Goed, Voldoende, Matig, Onvoldoende</t>
  </si>
  <si>
    <r>
      <t xml:space="preserve">Weet je niet goed hoe te beginnen aan het opstellen van een vragenlijst? In </t>
    </r>
    <r>
      <rPr>
        <b/>
        <sz val="11"/>
        <color theme="1" tint="0.249977111117893"/>
        <rFont val="Nunito"/>
      </rPr>
      <t>tabblad 9. Voorbeeldvragenlijst</t>
    </r>
    <r>
      <rPr>
        <sz val="11"/>
        <color theme="1" tint="0.249977111117893"/>
        <rFont val="Nunito Light"/>
      </rPr>
      <t xml:space="preserve"> vind je inspiratie!</t>
    </r>
  </si>
  <si>
    <r>
      <t xml:space="preserve">Tabblad 4: </t>
    </r>
    <r>
      <rPr>
        <sz val="11"/>
        <color theme="1" tint="0.249977111117893"/>
        <rFont val="Nunito Black"/>
      </rPr>
      <t>Data medewerkers</t>
    </r>
  </si>
  <si>
    <r>
      <t xml:space="preserve">Tabblad 5: </t>
    </r>
    <r>
      <rPr>
        <sz val="11"/>
        <color theme="1" tint="0.249977111117893"/>
        <rFont val="Nunito Black"/>
      </rPr>
      <t>Data bezoekers</t>
    </r>
  </si>
  <si>
    <t>Tabblad 6: Interpretatie en beleid</t>
  </si>
  <si>
    <r>
      <t xml:space="preserve">Tabblad 7: </t>
    </r>
    <r>
      <rPr>
        <sz val="11"/>
        <color theme="1" tint="0.249977111117893"/>
        <rFont val="Nunito Black"/>
      </rPr>
      <t>Verdeling van taken en verantwoordelijkheden (RACI)</t>
    </r>
  </si>
  <si>
    <r>
      <t xml:space="preserve">Tabblad 8: </t>
    </r>
    <r>
      <rPr>
        <sz val="11"/>
        <color theme="1" tint="0.249977111117893"/>
        <rFont val="Nunito Black"/>
      </rPr>
      <t>Logboek</t>
    </r>
  </si>
  <si>
    <t>Tabblad 9: Voorbeeldvragenlijst voor medewerkers</t>
  </si>
  <si>
    <t>VOORBEELDVRAGENLIJST MEDEWERKERS</t>
  </si>
  <si>
    <t xml:space="preserve">Hieronder vind je enkele voorbeeldvragen die je kan gebruiken wanneer je ervoor kiest om de medewerkers te bevragen. Een bevraging biedt mogelijks juistere en recentere informatie dan personeelsdata of onkostenvergoedingen. Het geeft je ook de kans om te polsen naar de bezorgdheden en ideeën van medewerkers om zo je mobiliteitsbeleid verder vorm te geven. </t>
  </si>
  <si>
    <t xml:space="preserve">* Deze gegevens bevinden zich niet in het dashboard, maar deze vragen zijn mogelijks interessant om toe te voegen indien je ervoor kiest een vragenlijst af te nemen. </t>
  </si>
  <si>
    <t>Slechts 1 antwoord mogelijk.</t>
  </si>
  <si>
    <r>
      <t xml:space="preserve">Om data over medewerkers te verzamelen kan je beroep doen op verschillende bronnen zoals personeelsdata, onkostenvergoedingen, … Toch kan een bevraging mogelijks juistere en meer volledige informatie bieden dan personeelsdata of onkostenvergoedingen. Het kan dus interessant zijn je </t>
    </r>
    <r>
      <rPr>
        <b/>
        <sz val="11"/>
        <color theme="1" tint="0.249977111117893"/>
        <rFont val="Nunito"/>
      </rPr>
      <t>medewerkers te bevragen</t>
    </r>
    <r>
      <rPr>
        <sz val="11"/>
        <color theme="1" tint="0.249977111117893"/>
        <rFont val="Nunito Light"/>
      </rPr>
      <t xml:space="preserve">. In dit tabblad vind je enkele </t>
    </r>
    <r>
      <rPr>
        <b/>
        <sz val="11"/>
        <color theme="1" tint="0.249977111117893"/>
        <rFont val="Nunito"/>
      </rPr>
      <t>voorbeelden van vragen</t>
    </r>
    <r>
      <rPr>
        <sz val="11"/>
        <color theme="1" tint="0.249977111117893"/>
        <rFont val="Nunito Light"/>
      </rPr>
      <t xml:space="preserve"> die je kan stellen om op basis daarvan alle data in dit dashboard te kunnen aanvullen. De vragen dienen als inspiratie en kunnen aangepast worden naar de situatie van jouw organisatie. </t>
    </r>
  </si>
  <si>
    <t>Bedrijfswagen, Eigen wagen, Motor-/bromfiets, Carpool, Trein, Bus/tram, Speedpedelec, Elektrische fiets, Fiets, Te voet, Andere</t>
  </si>
  <si>
    <t>Bij problemen met de leesbaarheid van de tekst of grafieken, kan het sluiten en openen van het Excel-bestand of het in- en uitzoomen een oplossing zijn.</t>
  </si>
  <si>
    <r>
      <t xml:space="preserve">Je kan deze tellingen heel eenvoudig handmatig uitvoeren, maar er bestaan ook verschillende aanbieders van </t>
    </r>
    <r>
      <rPr>
        <b/>
        <sz val="11"/>
        <color theme="1" tint="0.249977111117893"/>
        <rFont val="Nunito Light"/>
      </rPr>
      <t>tellusen</t>
    </r>
    <r>
      <rPr>
        <sz val="11"/>
        <color theme="1" tint="0.249977111117893"/>
        <rFont val="Nunito Light"/>
      </rPr>
      <t xml:space="preserve"> of andere telapparaten.</t>
    </r>
  </si>
  <si>
    <r>
      <rPr>
        <vertAlign val="superscript"/>
        <sz val="8"/>
        <color theme="1"/>
        <rFont val="Nunito Light"/>
      </rPr>
      <t>2</t>
    </r>
    <r>
      <rPr>
        <sz val="8"/>
        <color theme="1"/>
        <rFont val="Nunito Light"/>
      </rPr>
      <t>Het dashboard focust op personenmobiliteit en niet op goederenmobiliteit. Leveranciers worden dus niet mee opgenomen in dit dashboard.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</si>
</sst>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8">
    <font>
      <sz val="11"/>
      <color theme="1"/>
      <name val="Calibri"/>
      <family val="2"/>
      <scheme val="minor"/>
    </font>
    <font>
      <sz val="11"/>
      <color theme="1"/>
      <name val="Calibri"/>
      <family val="2"/>
      <scheme val="minor"/>
    </font>
    <font>
      <sz val="11"/>
      <color theme="1"/>
      <name val="Nunito Light"/>
    </font>
    <font>
      <sz val="10"/>
      <color theme="1"/>
      <name val="Nunito Light"/>
    </font>
    <font>
      <sz val="10"/>
      <color theme="1"/>
      <name val="Calibri"/>
      <family val="2"/>
      <scheme val="minor"/>
    </font>
    <font>
      <sz val="9"/>
      <color theme="1"/>
      <name val="Nunito Light"/>
    </font>
    <font>
      <sz val="9"/>
      <name val="Nunito Light"/>
    </font>
    <font>
      <sz val="12"/>
      <color rgb="FFC00000"/>
      <name val="Calibri"/>
      <family val="2"/>
      <scheme val="minor"/>
    </font>
    <font>
      <sz val="12"/>
      <color rgb="FFF6B13F"/>
      <name val="Calibri"/>
      <family val="2"/>
      <scheme val="minor"/>
    </font>
    <font>
      <sz val="12"/>
      <color rgb="FFFF8080"/>
      <name val="Calibri"/>
      <family val="2"/>
      <scheme val="minor"/>
    </font>
    <font>
      <sz val="12"/>
      <color rgb="FF002060"/>
      <name val="Calibri"/>
      <family val="2"/>
      <scheme val="minor"/>
    </font>
    <font>
      <sz val="12"/>
      <color rgb="FF00B0F0"/>
      <name val="Calibri"/>
      <family val="2"/>
      <scheme val="minor"/>
    </font>
    <font>
      <sz val="12"/>
      <color rgb="FF2B5A25"/>
      <name val="Calibri"/>
      <family val="2"/>
      <scheme val="minor"/>
    </font>
    <font>
      <sz val="12"/>
      <color rgb="FF408537"/>
      <name val="Calibri"/>
      <family val="2"/>
      <scheme val="minor"/>
    </font>
    <font>
      <sz val="12"/>
      <color rgb="FF77C46E"/>
      <name val="Calibri"/>
      <family val="2"/>
      <scheme val="minor"/>
    </font>
    <font>
      <sz val="12"/>
      <color rgb="FFD2EBCF"/>
      <name val="Calibri"/>
      <family val="2"/>
      <scheme val="minor"/>
    </font>
    <font>
      <sz val="10"/>
      <color theme="1"/>
      <name val="Nunito Black"/>
    </font>
    <font>
      <sz val="24"/>
      <color theme="0"/>
      <name val="Nunito Black"/>
    </font>
    <font>
      <b/>
      <sz val="10"/>
      <color theme="1" tint="0.249977111117893"/>
      <name val="Nunito Light"/>
    </font>
    <font>
      <b/>
      <sz val="11"/>
      <color theme="0"/>
      <name val="Nunito Black"/>
    </font>
    <font>
      <sz val="9"/>
      <color theme="1"/>
      <name val="Nunito Black"/>
    </font>
    <font>
      <sz val="11"/>
      <color rgb="FF000000"/>
      <name val="Calibri"/>
      <family val="2"/>
    </font>
    <font>
      <b/>
      <sz val="11"/>
      <color theme="1"/>
      <name val="Calibri"/>
      <family val="2"/>
      <scheme val="minor"/>
    </font>
    <font>
      <sz val="11"/>
      <color theme="0"/>
      <name val="Calibri"/>
      <family val="2"/>
      <scheme val="minor"/>
    </font>
    <font>
      <sz val="9"/>
      <name val="Nunito Black"/>
    </font>
    <font>
      <sz val="8"/>
      <color theme="1"/>
      <name val="Calibri"/>
      <family val="2"/>
      <scheme val="minor"/>
    </font>
    <font>
      <sz val="8"/>
      <color theme="1"/>
      <name val="Nunito Light"/>
    </font>
    <font>
      <sz val="10"/>
      <color theme="0"/>
      <name val="Nunito Black"/>
    </font>
    <font>
      <sz val="11"/>
      <color theme="0"/>
      <name val="Nunito Black"/>
    </font>
    <font>
      <sz val="12"/>
      <color theme="0" tint="-0.14999847407452621"/>
      <name val="Calibri"/>
      <family val="2"/>
      <scheme val="minor"/>
    </font>
    <font>
      <b/>
      <sz val="16"/>
      <color theme="0"/>
      <name val="Nunito Black"/>
    </font>
    <font>
      <b/>
      <sz val="14"/>
      <color theme="1" tint="0.249977111117893"/>
      <name val="Nunito Black"/>
    </font>
    <font>
      <sz val="11"/>
      <color theme="4"/>
      <name val="Calibri"/>
      <family val="2"/>
      <scheme val="minor"/>
    </font>
    <font>
      <b/>
      <sz val="10"/>
      <color theme="1" tint="0.249977111117893"/>
      <name val="Nunito Black"/>
    </font>
    <font>
      <sz val="9"/>
      <name val="Calibri"/>
      <family val="2"/>
      <scheme val="minor"/>
    </font>
    <font>
      <sz val="9"/>
      <color theme="1"/>
      <name val="Nunito ExtraBold"/>
    </font>
    <font>
      <b/>
      <sz val="9"/>
      <color theme="0" tint="-4.9989318521683403E-2"/>
      <name val="Nunito"/>
    </font>
    <font>
      <sz val="22"/>
      <color theme="0"/>
      <name val="Nunito Black"/>
    </font>
    <font>
      <sz val="10"/>
      <name val="Nunito"/>
    </font>
    <font>
      <sz val="9"/>
      <color theme="1" tint="0.249977111117893"/>
      <name val="Nunito"/>
    </font>
    <font>
      <sz val="22"/>
      <color theme="7"/>
      <name val="Calibri"/>
      <family val="2"/>
      <scheme val="minor"/>
    </font>
    <font>
      <sz val="22"/>
      <color theme="5"/>
      <name val="Calibri"/>
      <family val="2"/>
      <scheme val="minor"/>
    </font>
    <font>
      <sz val="22"/>
      <color rgb="FFFF8080"/>
      <name val="Calibri"/>
      <family val="2"/>
      <scheme val="minor"/>
    </font>
    <font>
      <sz val="22"/>
      <color theme="8"/>
      <name val="Calibri"/>
      <family val="2"/>
      <scheme val="minor"/>
    </font>
    <font>
      <sz val="22"/>
      <color rgb="FF00B0F0"/>
      <name val="Calibri"/>
      <family val="2"/>
      <scheme val="minor"/>
    </font>
    <font>
      <sz val="22"/>
      <color theme="9"/>
      <name val="Calibri"/>
      <family val="2"/>
      <scheme val="minor"/>
    </font>
    <font>
      <sz val="22"/>
      <color rgb="FF3A7831"/>
      <name val="Calibri"/>
      <family val="2"/>
      <scheme val="minor"/>
    </font>
    <font>
      <sz val="22"/>
      <color rgb="FFBCE2B8"/>
      <name val="Calibri"/>
      <family val="2"/>
      <scheme val="minor"/>
    </font>
    <font>
      <sz val="22"/>
      <color theme="2"/>
      <name val="Calibri"/>
      <family val="2"/>
      <scheme val="minor"/>
    </font>
    <font>
      <sz val="22"/>
      <color theme="4"/>
      <name val="Calibri"/>
      <family val="2"/>
      <scheme val="minor"/>
    </font>
    <font>
      <sz val="22"/>
      <color theme="2" tint="0.59999389629810485"/>
      <name val="Calibri"/>
      <family val="2"/>
      <scheme val="minor"/>
    </font>
    <font>
      <sz val="22"/>
      <color theme="6"/>
      <name val="Calibri"/>
      <family val="2"/>
      <scheme val="minor"/>
    </font>
    <font>
      <sz val="9"/>
      <color theme="0"/>
      <name val="Nunito Light"/>
    </font>
    <font>
      <sz val="22"/>
      <color rgb="FFC00000"/>
      <name val="Calibri"/>
      <family val="2"/>
      <scheme val="minor"/>
    </font>
    <font>
      <sz val="11"/>
      <color theme="0"/>
      <name val="Roboto Black"/>
    </font>
    <font>
      <sz val="11"/>
      <color theme="1"/>
      <name val="Nunito Black"/>
    </font>
    <font>
      <vertAlign val="superscript"/>
      <sz val="8"/>
      <color theme="1"/>
      <name val="Nunito Light"/>
    </font>
    <font>
      <i/>
      <sz val="11"/>
      <color theme="1"/>
      <name val="Nunito Light"/>
    </font>
    <font>
      <sz val="9"/>
      <color theme="5"/>
      <name val="Nunito Black"/>
    </font>
    <font>
      <i/>
      <u/>
      <sz val="11"/>
      <color theme="1"/>
      <name val="Nunito Light"/>
    </font>
    <font>
      <sz val="14"/>
      <color theme="0"/>
      <name val="Nunito Black"/>
    </font>
    <font>
      <sz val="11"/>
      <color theme="4"/>
      <name val="Nunito Black"/>
    </font>
    <font>
      <sz val="11"/>
      <color theme="4" tint="0.39997558519241921"/>
      <name val="Nunito Black"/>
    </font>
    <font>
      <sz val="11"/>
      <color theme="2"/>
      <name val="Nunito Black"/>
    </font>
    <font>
      <sz val="11"/>
      <color theme="5"/>
      <name val="Nunito Black"/>
    </font>
    <font>
      <sz val="11"/>
      <name val="Calibri"/>
      <family val="2"/>
      <scheme val="minor"/>
    </font>
    <font>
      <sz val="8"/>
      <name val="Nunito Light"/>
    </font>
    <font>
      <sz val="22"/>
      <color rgb="FF466A68"/>
      <name val="Calibri"/>
      <family val="2"/>
      <scheme val="minor"/>
    </font>
    <font>
      <sz val="22"/>
      <color rgb="FF6ABD5F"/>
      <name val="Calibri"/>
      <family val="2"/>
      <scheme val="minor"/>
    </font>
    <font>
      <sz val="6"/>
      <color theme="0"/>
      <name val="Nunito Light"/>
    </font>
    <font>
      <sz val="11"/>
      <color theme="7"/>
      <name val="Nunito Light"/>
    </font>
    <font>
      <u/>
      <sz val="11"/>
      <color theme="10"/>
      <name val="Calibri"/>
      <family val="2"/>
      <scheme val="minor"/>
    </font>
    <font>
      <u/>
      <sz val="11"/>
      <color theme="10"/>
      <name val="Nunito Light"/>
    </font>
    <font>
      <sz val="9"/>
      <color theme="4"/>
      <name val="Nunito Black"/>
    </font>
    <font>
      <b/>
      <sz val="10"/>
      <color theme="0"/>
      <name val="Nunito Light"/>
    </font>
    <font>
      <sz val="24"/>
      <color rgb="FFFF0000"/>
      <name val="Nunito Black"/>
    </font>
    <font>
      <sz val="9"/>
      <color theme="0"/>
      <name val="Nunito"/>
    </font>
    <font>
      <sz val="9"/>
      <name val="Nunito"/>
    </font>
    <font>
      <b/>
      <sz val="8"/>
      <color theme="1"/>
      <name val="Nunito Black"/>
    </font>
    <font>
      <sz val="22"/>
      <color rgb="FFF6B13F"/>
      <name val="Calibri"/>
      <family val="2"/>
      <scheme val="minor"/>
    </font>
    <font>
      <sz val="22"/>
      <color rgb="FF002060"/>
      <name val="Calibri"/>
      <family val="2"/>
      <scheme val="minor"/>
    </font>
    <font>
      <sz val="22"/>
      <color rgb="FFBFBFBF"/>
      <name val="Calibri"/>
      <family val="2"/>
      <scheme val="minor"/>
    </font>
    <font>
      <b/>
      <sz val="16"/>
      <color theme="1" tint="0.249977111117893"/>
      <name val="Nunito Black"/>
    </font>
    <font>
      <b/>
      <sz val="16"/>
      <color theme="7"/>
      <name val="Nunito Black"/>
    </font>
    <font>
      <sz val="12"/>
      <color theme="7"/>
      <name val="Nunito Black"/>
    </font>
    <font>
      <b/>
      <sz val="9"/>
      <color theme="7"/>
      <name val="Nunito Black"/>
    </font>
    <font>
      <sz val="8"/>
      <color theme="2"/>
      <name val="Nunito Light"/>
    </font>
    <font>
      <b/>
      <sz val="8"/>
      <color theme="1"/>
      <name val="Nunito Light"/>
    </font>
    <font>
      <sz val="8"/>
      <color theme="1"/>
      <name val="Nunito Black"/>
    </font>
    <font>
      <sz val="8"/>
      <color theme="5"/>
      <name val="Nunito Black"/>
    </font>
    <font>
      <sz val="8"/>
      <color theme="4"/>
      <name val="Nunito Black"/>
    </font>
    <font>
      <sz val="14"/>
      <name val="Nunito Black"/>
    </font>
    <font>
      <sz val="16"/>
      <name val="Nunito Black"/>
    </font>
    <font>
      <b/>
      <sz val="9"/>
      <color theme="7"/>
      <name val="Nunito"/>
    </font>
    <font>
      <sz val="9"/>
      <color theme="7"/>
      <name val="Nunito Black"/>
    </font>
    <font>
      <sz val="8"/>
      <color theme="7"/>
      <name val="Calibri"/>
      <family val="2"/>
      <scheme val="minor"/>
    </font>
    <font>
      <sz val="8"/>
      <color theme="7"/>
      <name val="Nunito Black"/>
    </font>
    <font>
      <sz val="11"/>
      <color rgb="FF00B0F0"/>
      <name val="Calibri"/>
      <family val="2"/>
      <scheme val="minor"/>
    </font>
    <font>
      <b/>
      <sz val="10"/>
      <color theme="1" tint="0.499984740745262"/>
      <name val="Nunito ExtraBold"/>
    </font>
    <font>
      <sz val="10"/>
      <color theme="1" tint="0.249977111117893"/>
      <name val="Nunito"/>
    </font>
    <font>
      <i/>
      <sz val="10"/>
      <color theme="1" tint="0.249977111117893"/>
      <name val="Nunito"/>
    </font>
    <font>
      <b/>
      <sz val="10"/>
      <color theme="1" tint="0.249977111117893"/>
      <name val="Nunito"/>
    </font>
    <font>
      <sz val="11"/>
      <color theme="1" tint="0.249977111117893"/>
      <name val="Nunito Black"/>
    </font>
    <font>
      <sz val="11"/>
      <color theme="1" tint="0.249977111117893"/>
      <name val="Nunito ExtraBold"/>
    </font>
    <font>
      <sz val="11"/>
      <color theme="1" tint="0.249977111117893"/>
      <name val="Nunito Light"/>
    </font>
    <font>
      <b/>
      <sz val="11"/>
      <color theme="1" tint="0.249977111117893"/>
      <name val="Nunito"/>
    </font>
    <font>
      <sz val="11"/>
      <color theme="1" tint="0.249977111117893"/>
      <name val="Calibri"/>
      <family val="2"/>
      <scheme val="minor"/>
    </font>
    <font>
      <sz val="14"/>
      <color theme="1" tint="0.249977111117893"/>
      <name val="Nunito Black"/>
    </font>
    <font>
      <u/>
      <sz val="11"/>
      <color theme="1" tint="0.249977111117893"/>
      <name val="Nunito Light"/>
    </font>
    <font>
      <i/>
      <sz val="11"/>
      <color theme="1" tint="0.249977111117893"/>
      <name val="Nunito Black"/>
    </font>
    <font>
      <i/>
      <sz val="11"/>
      <color theme="1" tint="0.249977111117893"/>
      <name val="Nunito Light"/>
    </font>
    <font>
      <i/>
      <u/>
      <sz val="11"/>
      <color theme="1" tint="0.249977111117893"/>
      <name val="Nunito Light"/>
    </font>
    <font>
      <sz val="8"/>
      <color theme="1" tint="0.249977111117893"/>
      <name val="Nunito Light"/>
    </font>
    <font>
      <sz val="8"/>
      <color theme="1" tint="0.249977111117893"/>
      <name val="Nunito Black"/>
    </font>
    <font>
      <b/>
      <sz val="11"/>
      <color theme="1" tint="0.249977111117893"/>
      <name val="Nunito Light"/>
    </font>
    <font>
      <sz val="10"/>
      <color theme="4" tint="-0.499984740745262"/>
      <name val="Nunito Light"/>
    </font>
    <font>
      <b/>
      <sz val="10"/>
      <color theme="4" tint="-0.499984740745262"/>
      <name val="Nunito Black"/>
    </font>
    <font>
      <b/>
      <sz val="10"/>
      <color theme="4" tint="-0.499984740745262"/>
      <name val="Nunito Light"/>
    </font>
    <font>
      <sz val="11"/>
      <color theme="10"/>
      <name val="Nunito Light"/>
    </font>
    <font>
      <b/>
      <sz val="12"/>
      <color theme="0"/>
      <name val="Nunito"/>
    </font>
    <font>
      <b/>
      <sz val="10"/>
      <color theme="0"/>
      <name val="Nunito"/>
    </font>
    <font>
      <sz val="8"/>
      <name val="Calibri"/>
      <family val="2"/>
      <scheme val="minor"/>
    </font>
    <font>
      <b/>
      <sz val="10"/>
      <name val="Nunito"/>
    </font>
    <font>
      <b/>
      <sz val="16"/>
      <color theme="2" tint="-0.249977111117893"/>
      <name val="Aptos Narrow"/>
      <family val="2"/>
    </font>
    <font>
      <sz val="11"/>
      <color theme="4"/>
      <name val="Nunito Light"/>
    </font>
    <font>
      <sz val="11"/>
      <color rgb="FFFF0000"/>
      <name val="Nunito Light"/>
    </font>
    <font>
      <sz val="11"/>
      <color theme="1" tint="0.249977111117893"/>
      <name val="Aptos Narrow"/>
      <family val="2"/>
    </font>
    <font>
      <sz val="22"/>
      <color rgb="FF800080"/>
      <name val="Calibri"/>
      <family val="2"/>
      <scheme val="minor"/>
    </font>
    <font>
      <sz val="11"/>
      <name val="Nunito Light"/>
    </font>
    <font>
      <b/>
      <sz val="11"/>
      <name val="Nunito "/>
    </font>
    <font>
      <sz val="11"/>
      <color theme="1" tint="0.249977111117893"/>
      <name val="Nunito"/>
    </font>
    <font>
      <sz val="12"/>
      <color theme="1"/>
      <name val="Nunito Black"/>
    </font>
    <font>
      <sz val="12"/>
      <color theme="1"/>
      <name val="Nunito Light"/>
    </font>
    <font>
      <sz val="14"/>
      <color theme="4"/>
      <name val="Nunito Light"/>
    </font>
    <font>
      <sz val="14"/>
      <color theme="1"/>
      <name val="Calibri"/>
      <family val="2"/>
      <scheme val="minor"/>
    </font>
    <font>
      <sz val="14"/>
      <color theme="1"/>
      <name val="Nunito Light"/>
    </font>
    <font>
      <sz val="12"/>
      <color theme="0"/>
      <name val="Nunito Black"/>
    </font>
    <font>
      <b/>
      <sz val="11"/>
      <color theme="1"/>
      <name val="Nunito"/>
    </font>
    <font>
      <i/>
      <sz val="10"/>
      <color theme="1"/>
      <name val="Calibri"/>
      <family val="2"/>
      <scheme val="minor"/>
    </font>
    <font>
      <sz val="9"/>
      <color theme="0"/>
      <name val="Nunito Black"/>
    </font>
    <font>
      <b/>
      <sz val="11"/>
      <color theme="1"/>
      <name val="Nunito "/>
    </font>
    <font>
      <sz val="11"/>
      <color theme="2" tint="-0.499984740745262"/>
      <name val="Nunito Black"/>
    </font>
    <font>
      <sz val="11"/>
      <color theme="8"/>
      <name val="Nunito Black"/>
    </font>
    <font>
      <sz val="11"/>
      <color theme="1"/>
      <name val="Nunito"/>
    </font>
    <font>
      <b/>
      <sz val="14"/>
      <color theme="0"/>
      <name val="Nunito Black"/>
    </font>
    <font>
      <sz val="11"/>
      <color theme="2" tint="-0.249977111117893"/>
      <name val="Nunito Black"/>
    </font>
    <font>
      <sz val="11"/>
      <color theme="2" tint="-0.249977111117893"/>
      <name val="Nunito Light"/>
    </font>
    <font>
      <sz val="11"/>
      <color theme="4" tint="-0.499984740745262"/>
      <name val="Nunito Black"/>
    </font>
    <font>
      <sz val="11"/>
      <color theme="4" tint="-0.499984740745262"/>
      <name val="Nunito Light"/>
    </font>
    <font>
      <sz val="12"/>
      <color theme="4" tint="-0.499984740745262"/>
      <name val="Nunito Black"/>
    </font>
    <font>
      <sz val="12"/>
      <color theme="2"/>
      <name val="Nunito Black"/>
    </font>
    <font>
      <sz val="12"/>
      <color theme="8"/>
      <name val="Nunito Black"/>
    </font>
    <font>
      <sz val="11"/>
      <color theme="1" tint="0.14999847407452621"/>
      <name val="Nunito Light"/>
    </font>
    <font>
      <b/>
      <sz val="11"/>
      <color theme="1" tint="0.14999847407452621"/>
      <name val="Nunito"/>
    </font>
    <font>
      <u/>
      <sz val="11"/>
      <color theme="0"/>
      <name val="Calibri"/>
      <family val="2"/>
      <scheme val="minor"/>
    </font>
    <font>
      <b/>
      <u/>
      <sz val="11"/>
      <color theme="10"/>
      <name val="Nunito"/>
    </font>
    <font>
      <i/>
      <sz val="10"/>
      <color theme="0" tint="-0.499984740745262"/>
      <name val="Nunito Light"/>
    </font>
    <font>
      <i/>
      <sz val="10"/>
      <color theme="0"/>
      <name val="Calibri"/>
      <family val="2"/>
      <scheme val="minor"/>
    </font>
  </fonts>
  <fills count="20">
    <fill>
      <patternFill patternType="none"/>
    </fill>
    <fill>
      <patternFill patternType="gray125"/>
    </fill>
    <fill>
      <patternFill patternType="solid">
        <fgColor theme="4"/>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theme="9"/>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5EFE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0.79998168889431442"/>
        <bgColor indexed="64"/>
      </patternFill>
    </fill>
    <fill>
      <patternFill patternType="solid">
        <fgColor theme="8"/>
        <bgColor indexed="64"/>
      </patternFill>
    </fill>
    <fill>
      <patternFill patternType="solid">
        <fgColor rgb="FFEBF1FF"/>
        <bgColor indexed="64"/>
      </patternFill>
    </fill>
    <fill>
      <patternFill patternType="solid">
        <fgColor theme="4" tint="-0.499984740745262"/>
        <bgColor indexed="64"/>
      </patternFill>
    </fill>
  </fills>
  <borders count="41">
    <border>
      <left/>
      <right/>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bottom style="thin">
        <color theme="2"/>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right/>
      <top style="thin">
        <color theme="4"/>
      </top>
      <bottom style="thin">
        <color theme="4"/>
      </bottom>
      <diagonal/>
    </border>
    <border>
      <left/>
      <right/>
      <top/>
      <bottom style="thick">
        <color theme="4"/>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right style="thin">
        <color theme="2"/>
      </right>
      <top style="thin">
        <color theme="2"/>
      </top>
      <bottom/>
      <diagonal/>
    </border>
    <border>
      <left/>
      <right/>
      <top style="thin">
        <color theme="0"/>
      </top>
      <bottom style="thin">
        <color theme="0"/>
      </bottom>
      <diagonal/>
    </border>
    <border>
      <left style="medium">
        <color theme="7"/>
      </left>
      <right style="medium">
        <color theme="7"/>
      </right>
      <top style="medium">
        <color theme="7"/>
      </top>
      <bottom style="medium">
        <color theme="7"/>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thin">
        <color theme="4"/>
      </top>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style="thin">
        <color theme="4"/>
      </left>
      <right/>
      <top style="thin">
        <color theme="4"/>
      </top>
      <bottom/>
      <diagonal/>
    </border>
    <border>
      <left/>
      <right style="thin">
        <color theme="4"/>
      </right>
      <top style="thin">
        <color theme="4"/>
      </top>
      <bottom/>
      <diagonal/>
    </border>
    <border>
      <left/>
      <right style="thin">
        <color theme="2"/>
      </right>
      <top style="thin">
        <color theme="2"/>
      </top>
      <bottom style="thin">
        <color theme="2"/>
      </bottom>
      <diagonal/>
    </border>
    <border>
      <left/>
      <right/>
      <top style="thin">
        <color theme="9" tint="0.39997558519241921"/>
      </top>
      <bottom style="thin">
        <color theme="4"/>
      </bottom>
      <diagonal/>
    </border>
    <border>
      <left/>
      <right/>
      <top style="thin">
        <color theme="2"/>
      </top>
      <bottom style="thin">
        <color theme="2"/>
      </bottom>
      <diagonal/>
    </border>
    <border>
      <left/>
      <right/>
      <top/>
      <bottom style="thin">
        <color theme="9" tint="0.39997558519241921"/>
      </bottom>
      <diagonal/>
    </border>
    <border>
      <left/>
      <right style="thin">
        <color theme="4"/>
      </right>
      <top/>
      <bottom style="thin">
        <color theme="9" tint="0.39997558519241921"/>
      </bottom>
      <diagonal/>
    </border>
    <border>
      <left style="thin">
        <color theme="2"/>
      </left>
      <right/>
      <top/>
      <bottom style="thin">
        <color theme="2"/>
      </bottom>
      <diagonal/>
    </border>
    <border>
      <left style="thin">
        <color theme="8"/>
      </left>
      <right style="thin">
        <color theme="8"/>
      </right>
      <top style="thin">
        <color theme="8"/>
      </top>
      <bottom style="thin">
        <color theme="8"/>
      </bottom>
      <diagonal/>
    </border>
    <border>
      <left style="thin">
        <color theme="4"/>
      </left>
      <right style="thin">
        <color theme="4"/>
      </right>
      <top style="thin">
        <color theme="4"/>
      </top>
      <bottom style="thin">
        <color theme="4"/>
      </bottom>
      <diagonal/>
    </border>
    <border>
      <left style="thin">
        <color theme="0"/>
      </left>
      <right style="thin">
        <color theme="0"/>
      </right>
      <top style="thin">
        <color theme="0"/>
      </top>
      <bottom style="thin">
        <color theme="0"/>
      </bottom>
      <diagonal/>
    </border>
  </borders>
  <cellStyleXfs count="5">
    <xf numFmtId="0" fontId="0" fillId="0" borderId="0"/>
    <xf numFmtId="9" fontId="1" fillId="0" borderId="0" applyFont="0" applyFill="0" applyBorder="0" applyAlignment="0" applyProtection="0"/>
    <xf numFmtId="0" fontId="21" fillId="0" borderId="0"/>
    <xf numFmtId="9" fontId="21" fillId="0" borderId="0" applyFont="0" applyFill="0" applyBorder="0" applyAlignment="0" applyProtection="0"/>
    <xf numFmtId="0" fontId="71" fillId="0" borderId="0" applyNumberFormat="0" applyFill="0" applyBorder="0" applyAlignment="0" applyProtection="0"/>
  </cellStyleXfs>
  <cellXfs count="664">
    <xf numFmtId="0" fontId="0" fillId="0" borderId="0" xfId="0"/>
    <xf numFmtId="0" fontId="0" fillId="0" borderId="0" xfId="0" applyProtection="1">
      <protection locked="0" hidden="1"/>
    </xf>
    <xf numFmtId="0" fontId="0" fillId="0" borderId="0" xfId="0" applyAlignment="1" applyProtection="1">
      <alignment vertical="center"/>
      <protection locked="0" hidden="1"/>
    </xf>
    <xf numFmtId="0" fontId="3" fillId="0" borderId="0" xfId="0" applyFont="1" applyAlignment="1" applyProtection="1">
      <alignment vertical="center"/>
      <protection locked="0" hidden="1"/>
    </xf>
    <xf numFmtId="0" fontId="5" fillId="0" borderId="6" xfId="0" applyFont="1" applyBorder="1" applyAlignment="1" applyProtection="1">
      <alignment horizontal="center" vertical="center"/>
      <protection locked="0" hidden="1"/>
    </xf>
    <xf numFmtId="0" fontId="25" fillId="0" borderId="0" xfId="0" applyFont="1" applyAlignment="1" applyProtection="1">
      <alignment vertical="center"/>
      <protection locked="0" hidden="1"/>
    </xf>
    <xf numFmtId="0" fontId="23" fillId="0" borderId="1" xfId="0" applyFont="1" applyBorder="1" applyAlignment="1" applyProtection="1">
      <alignment vertical="center"/>
      <protection hidden="1"/>
    </xf>
    <xf numFmtId="1" fontId="35" fillId="4" borderId="6" xfId="0" applyNumberFormat="1" applyFont="1" applyFill="1" applyBorder="1" applyAlignment="1" applyProtection="1">
      <alignment horizontal="center" vertical="center"/>
      <protection hidden="1"/>
    </xf>
    <xf numFmtId="9" fontId="5" fillId="4" borderId="6" xfId="1" applyFont="1" applyFill="1" applyBorder="1" applyAlignment="1" applyProtection="1">
      <alignment horizontal="center" vertical="center"/>
      <protection hidden="1"/>
    </xf>
    <xf numFmtId="0" fontId="5" fillId="6" borderId="6" xfId="0" applyFont="1" applyFill="1" applyBorder="1" applyAlignment="1" applyProtection="1">
      <alignment horizontal="center" vertical="center"/>
      <protection locked="0" hidden="1"/>
    </xf>
    <xf numFmtId="0" fontId="5" fillId="4" borderId="6" xfId="0" applyFont="1" applyFill="1" applyBorder="1" applyAlignment="1" applyProtection="1">
      <alignment horizontal="center" vertical="center"/>
      <protection hidden="1"/>
    </xf>
    <xf numFmtId="0" fontId="5" fillId="4" borderId="6" xfId="0" applyFont="1" applyFill="1" applyBorder="1" applyAlignment="1" applyProtection="1">
      <alignment vertical="center"/>
      <protection hidden="1"/>
    </xf>
    <xf numFmtId="164" fontId="23" fillId="0" borderId="1" xfId="0" applyNumberFormat="1" applyFont="1" applyBorder="1" applyAlignment="1" applyProtection="1">
      <alignment vertical="center"/>
      <protection hidden="1"/>
    </xf>
    <xf numFmtId="1" fontId="20" fillId="4" borderId="6" xfId="0" applyNumberFormat="1" applyFont="1" applyFill="1" applyBorder="1" applyAlignment="1" applyProtection="1">
      <alignment horizontal="center" vertical="center"/>
      <protection hidden="1"/>
    </xf>
    <xf numFmtId="9" fontId="20" fillId="4" borderId="6" xfId="1" applyFont="1" applyFill="1" applyBorder="1" applyAlignment="1" applyProtection="1">
      <alignment horizontal="center" vertical="center"/>
      <protection hidden="1"/>
    </xf>
    <xf numFmtId="9" fontId="58" fillId="11" borderId="6" xfId="1" applyFont="1" applyFill="1" applyBorder="1" applyAlignment="1" applyProtection="1">
      <alignment horizontal="center" vertical="center"/>
      <protection hidden="1"/>
    </xf>
    <xf numFmtId="9" fontId="73" fillId="8" borderId="6" xfId="1" applyFont="1" applyFill="1" applyBorder="1" applyAlignment="1" applyProtection="1">
      <alignment horizontal="center" vertical="center"/>
      <protection hidden="1"/>
    </xf>
    <xf numFmtId="1" fontId="73" fillId="8" borderId="6" xfId="1" applyNumberFormat="1" applyFont="1" applyFill="1" applyBorder="1" applyAlignment="1" applyProtection="1">
      <alignment horizontal="center" vertical="center"/>
      <protection hidden="1"/>
    </xf>
    <xf numFmtId="0" fontId="83" fillId="12" borderId="18" xfId="0" applyFont="1" applyFill="1" applyBorder="1" applyAlignment="1" applyProtection="1">
      <alignment horizontal="center" vertical="center"/>
      <protection locked="0" hidden="1"/>
    </xf>
    <xf numFmtId="0" fontId="86" fillId="9" borderId="0" xfId="0" applyFont="1" applyFill="1" applyAlignment="1" applyProtection="1">
      <alignment vertical="center"/>
      <protection hidden="1"/>
    </xf>
    <xf numFmtId="1" fontId="88" fillId="0" borderId="6" xfId="0" applyNumberFormat="1" applyFont="1" applyBorder="1" applyAlignment="1" applyProtection="1">
      <alignment horizontal="center" vertical="center"/>
      <protection hidden="1"/>
    </xf>
    <xf numFmtId="9" fontId="89" fillId="0" borderId="6" xfId="1" applyFont="1" applyFill="1" applyBorder="1" applyAlignment="1" applyProtection="1">
      <alignment horizontal="center" vertical="center"/>
      <protection hidden="1"/>
    </xf>
    <xf numFmtId="9" fontId="90" fillId="0" borderId="6" xfId="1" applyFont="1" applyFill="1" applyBorder="1" applyAlignment="1" applyProtection="1">
      <alignment horizontal="center" vertical="center"/>
      <protection hidden="1"/>
    </xf>
    <xf numFmtId="1" fontId="90" fillId="0" borderId="6" xfId="1" applyNumberFormat="1" applyFont="1" applyFill="1" applyBorder="1" applyAlignment="1" applyProtection="1">
      <alignment horizontal="center" vertical="center"/>
      <protection hidden="1"/>
    </xf>
    <xf numFmtId="1" fontId="20" fillId="4" borderId="7" xfId="0" applyNumberFormat="1" applyFont="1" applyFill="1" applyBorder="1" applyAlignment="1" applyProtection="1">
      <alignment horizontal="center" vertical="center"/>
      <protection hidden="1"/>
    </xf>
    <xf numFmtId="0" fontId="58" fillId="11" borderId="6" xfId="0" applyFont="1" applyFill="1" applyBorder="1" applyAlignment="1" applyProtection="1">
      <alignment horizontal="right" vertical="center"/>
      <protection hidden="1"/>
    </xf>
    <xf numFmtId="0" fontId="73" fillId="8" borderId="6" xfId="0" applyFont="1" applyFill="1" applyBorder="1" applyAlignment="1" applyProtection="1">
      <alignment horizontal="right" vertical="center"/>
      <protection hidden="1"/>
    </xf>
    <xf numFmtId="1" fontId="94" fillId="4" borderId="6" xfId="0" applyNumberFormat="1" applyFont="1" applyFill="1" applyBorder="1" applyAlignment="1" applyProtection="1">
      <alignment horizontal="center" vertical="center"/>
      <protection hidden="1"/>
    </xf>
    <xf numFmtId="0" fontId="93" fillId="12" borderId="18" xfId="0" applyFont="1" applyFill="1" applyBorder="1" applyAlignment="1" applyProtection="1">
      <alignment horizontal="center" vertical="center" wrapText="1"/>
      <protection locked="0" hidden="1"/>
    </xf>
    <xf numFmtId="1" fontId="94" fillId="0" borderId="0" xfId="0" applyNumberFormat="1" applyFont="1" applyAlignment="1" applyProtection="1">
      <alignment horizontal="center" vertical="center"/>
      <protection hidden="1"/>
    </xf>
    <xf numFmtId="0" fontId="5" fillId="0" borderId="6" xfId="0" quotePrefix="1" applyFont="1" applyBorder="1" applyAlignment="1" applyProtection="1">
      <alignment horizontal="center" vertical="center"/>
      <protection locked="0" hidden="1"/>
    </xf>
    <xf numFmtId="0" fontId="0" fillId="0" borderId="0" xfId="0" applyAlignment="1" applyProtection="1">
      <alignment vertical="center"/>
      <protection hidden="1"/>
    </xf>
    <xf numFmtId="0" fontId="3" fillId="0" borderId="0" xfId="0" applyFont="1" applyAlignment="1" applyProtection="1">
      <alignment vertical="center"/>
      <protection hidden="1"/>
    </xf>
    <xf numFmtId="0" fontId="17" fillId="6" borderId="0" xfId="0" applyFont="1" applyFill="1" applyAlignment="1" applyProtection="1">
      <alignment vertical="center"/>
      <protection hidden="1"/>
    </xf>
    <xf numFmtId="0" fontId="0" fillId="0" borderId="1" xfId="0" applyBorder="1" applyAlignment="1" applyProtection="1">
      <alignment vertical="center"/>
      <protection hidden="1"/>
    </xf>
    <xf numFmtId="0" fontId="30" fillId="0" borderId="0" xfId="0" applyFont="1" applyAlignment="1" applyProtection="1">
      <alignment horizontal="center" vertical="center"/>
      <protection hidden="1"/>
    </xf>
    <xf numFmtId="0" fontId="30" fillId="0" borderId="2" xfId="0" applyFont="1" applyBorder="1" applyAlignment="1" applyProtection="1">
      <alignment horizontal="center" vertical="center"/>
      <protection hidden="1"/>
    </xf>
    <xf numFmtId="0" fontId="31" fillId="0" borderId="1" xfId="0" applyFont="1" applyBorder="1" applyAlignment="1" applyProtection="1">
      <alignment vertical="center"/>
      <protection hidden="1"/>
    </xf>
    <xf numFmtId="0" fontId="3" fillId="0" borderId="2" xfId="0" applyFont="1" applyBorder="1" applyAlignment="1" applyProtection="1">
      <alignment vertical="center"/>
      <protection hidden="1"/>
    </xf>
    <xf numFmtId="0" fontId="31" fillId="0" borderId="0" xfId="0" applyFont="1" applyAlignment="1" applyProtection="1">
      <alignment horizontal="center" vertical="center"/>
      <protection hidden="1"/>
    </xf>
    <xf numFmtId="0" fontId="65" fillId="0" borderId="0" xfId="0" applyFont="1" applyAlignment="1" applyProtection="1">
      <alignment vertical="center"/>
      <protection hidden="1"/>
    </xf>
    <xf numFmtId="0" fontId="27" fillId="6" borderId="0" xfId="0" applyFont="1" applyFill="1" applyAlignment="1" applyProtection="1">
      <alignment vertical="center"/>
      <protection hidden="1"/>
    </xf>
    <xf numFmtId="0" fontId="28" fillId="6" borderId="0" xfId="0" applyFont="1" applyFill="1" applyAlignment="1" applyProtection="1">
      <alignment vertical="center"/>
      <protection hidden="1"/>
    </xf>
    <xf numFmtId="0" fontId="98" fillId="4" borderId="19" xfId="0" applyFont="1" applyFill="1" applyBorder="1" applyAlignment="1" applyProtection="1">
      <alignment horizontal="right" vertical="center" wrapText="1" readingOrder="1"/>
      <protection hidden="1"/>
    </xf>
    <xf numFmtId="1" fontId="98" fillId="4" borderId="20" xfId="0" applyNumberFormat="1" applyFont="1" applyFill="1" applyBorder="1" applyAlignment="1" applyProtection="1">
      <alignment horizontal="left" vertical="center"/>
      <protection hidden="1"/>
    </xf>
    <xf numFmtId="0" fontId="38" fillId="0" borderId="0" xfId="0" applyFont="1" applyAlignment="1" applyProtection="1">
      <alignment vertical="center"/>
      <protection hidden="1"/>
    </xf>
    <xf numFmtId="1" fontId="38" fillId="0" borderId="0" xfId="0" applyNumberFormat="1" applyFont="1" applyAlignment="1" applyProtection="1">
      <alignment horizontal="center" vertical="center"/>
      <protection hidden="1"/>
    </xf>
    <xf numFmtId="9" fontId="38" fillId="0" borderId="0" xfId="1" applyFont="1" applyBorder="1" applyAlignment="1" applyProtection="1">
      <alignment horizontal="center" vertical="center"/>
      <protection hidden="1"/>
    </xf>
    <xf numFmtId="1" fontId="77" fillId="0" borderId="0" xfId="0" applyNumberFormat="1" applyFont="1" applyAlignment="1" applyProtection="1">
      <alignment vertical="center"/>
      <protection hidden="1"/>
    </xf>
    <xf numFmtId="0" fontId="85" fillId="6" borderId="0" xfId="0" applyFont="1" applyFill="1" applyAlignment="1" applyProtection="1">
      <alignment horizontal="center" vertical="center"/>
      <protection hidden="1"/>
    </xf>
    <xf numFmtId="9" fontId="3" fillId="0" borderId="0" xfId="1" applyFont="1" applyBorder="1" applyAlignment="1" applyProtection="1">
      <alignment vertical="center"/>
      <protection hidden="1"/>
    </xf>
    <xf numFmtId="0" fontId="92" fillId="0" borderId="0" xfId="0" applyFont="1" applyAlignment="1" applyProtection="1">
      <alignment horizontal="right" vertical="center" wrapText="1" readingOrder="1"/>
      <protection hidden="1"/>
    </xf>
    <xf numFmtId="1" fontId="91" fillId="0" borderId="0" xfId="0" applyNumberFormat="1" applyFont="1" applyAlignment="1" applyProtection="1">
      <alignment horizontal="left" vertical="center"/>
      <protection hidden="1"/>
    </xf>
    <xf numFmtId="9" fontId="38" fillId="0" borderId="0" xfId="1" applyFont="1" applyFill="1" applyBorder="1" applyAlignment="1" applyProtection="1">
      <alignment horizontal="center" vertical="center"/>
      <protection hidden="1"/>
    </xf>
    <xf numFmtId="0" fontId="85" fillId="0" borderId="0" xfId="0" applyFont="1" applyAlignment="1" applyProtection="1">
      <alignment horizontal="center" vertical="center"/>
      <protection hidden="1"/>
    </xf>
    <xf numFmtId="0" fontId="7" fillId="0" borderId="0" xfId="0" applyFont="1" applyAlignment="1" applyProtection="1">
      <alignment horizontal="center" wrapText="1" readingOrder="1"/>
      <protection hidden="1"/>
    </xf>
    <xf numFmtId="9" fontId="3" fillId="0" borderId="0" xfId="1" applyFont="1" applyFill="1" applyBorder="1" applyAlignment="1" applyProtection="1">
      <alignment vertical="center"/>
      <protection hidden="1"/>
    </xf>
    <xf numFmtId="0" fontId="8" fillId="0" borderId="0" xfId="0" applyFont="1" applyAlignment="1" applyProtection="1">
      <alignment horizontal="center" wrapText="1" readingOrder="1"/>
      <protection hidden="1"/>
    </xf>
    <xf numFmtId="0" fontId="3" fillId="6" borderId="0" xfId="0" applyFont="1" applyFill="1" applyAlignment="1" applyProtection="1">
      <alignment vertical="center"/>
      <protection hidden="1"/>
    </xf>
    <xf numFmtId="0" fontId="0" fillId="6" borderId="0" xfId="0" applyFill="1" applyAlignment="1" applyProtection="1">
      <alignment vertical="center"/>
      <protection hidden="1"/>
    </xf>
    <xf numFmtId="0" fontId="9" fillId="0" borderId="0" xfId="0" applyFont="1" applyAlignment="1" applyProtection="1">
      <alignment horizontal="center" wrapText="1" readingOrder="1"/>
      <protection hidden="1"/>
    </xf>
    <xf numFmtId="0" fontId="10" fillId="0" borderId="0" xfId="0" applyFont="1" applyAlignment="1" applyProtection="1">
      <alignment horizontal="center" wrapText="1" readingOrder="1"/>
      <protection hidden="1"/>
    </xf>
    <xf numFmtId="0" fontId="53" fillId="0" borderId="0" xfId="0" applyFont="1" applyAlignment="1" applyProtection="1">
      <alignment horizontal="right" vertical="center"/>
      <protection hidden="1"/>
    </xf>
    <xf numFmtId="0" fontId="39" fillId="0" borderId="0" xfId="0" applyFont="1" applyAlignment="1" applyProtection="1">
      <alignment vertical="center"/>
      <protection hidden="1"/>
    </xf>
    <xf numFmtId="0" fontId="13" fillId="0" borderId="0" xfId="0" applyFont="1" applyAlignment="1" applyProtection="1">
      <alignment horizontal="center" wrapText="1" readingOrder="1"/>
      <protection hidden="1"/>
    </xf>
    <xf numFmtId="0" fontId="11" fillId="0" borderId="0" xfId="0" applyFont="1" applyAlignment="1" applyProtection="1">
      <alignment horizontal="center" wrapText="1" readingOrder="1"/>
      <protection hidden="1"/>
    </xf>
    <xf numFmtId="0" fontId="16" fillId="0" borderId="0" xfId="0" applyFont="1" applyAlignment="1" applyProtection="1">
      <alignment vertical="center"/>
      <protection hidden="1"/>
    </xf>
    <xf numFmtId="9" fontId="16" fillId="0" borderId="0" xfId="1" applyFont="1" applyBorder="1" applyAlignment="1" applyProtection="1">
      <alignment vertical="center"/>
      <protection hidden="1"/>
    </xf>
    <xf numFmtId="0" fontId="12" fillId="0" borderId="0" xfId="0" applyFont="1" applyAlignment="1" applyProtection="1">
      <alignment horizontal="center" wrapText="1" readingOrder="1"/>
      <protection hidden="1"/>
    </xf>
    <xf numFmtId="0" fontId="79" fillId="0" borderId="0" xfId="0" applyFont="1" applyAlignment="1" applyProtection="1">
      <alignment horizontal="right" vertical="center"/>
      <protection hidden="1"/>
    </xf>
    <xf numFmtId="0" fontId="14" fillId="0" borderId="0" xfId="0" applyFont="1" applyAlignment="1" applyProtection="1">
      <alignment horizontal="center" wrapText="1" readingOrder="1"/>
      <protection hidden="1"/>
    </xf>
    <xf numFmtId="0" fontId="42" fillId="0" borderId="0" xfId="0" applyFont="1" applyAlignment="1" applyProtection="1">
      <alignment horizontal="right" vertical="center"/>
      <protection hidden="1"/>
    </xf>
    <xf numFmtId="0" fontId="15" fillId="0" borderId="0" xfId="0" applyFont="1" applyAlignment="1" applyProtection="1">
      <alignment horizontal="center" wrapText="1" readingOrder="1"/>
      <protection hidden="1"/>
    </xf>
    <xf numFmtId="0" fontId="29" fillId="0" borderId="0" xfId="0" applyFont="1" applyAlignment="1" applyProtection="1">
      <alignment horizontal="center" wrapText="1" readingOrder="1"/>
      <protection hidden="1"/>
    </xf>
    <xf numFmtId="0" fontId="80" fillId="0" borderId="0" xfId="0" applyFont="1" applyAlignment="1" applyProtection="1">
      <alignment horizontal="right" vertical="center"/>
      <protection hidden="1"/>
    </xf>
    <xf numFmtId="0" fontId="44" fillId="0" borderId="0" xfId="0" applyFont="1" applyAlignment="1" applyProtection="1">
      <alignment horizontal="right" vertical="center"/>
      <protection hidden="1"/>
    </xf>
    <xf numFmtId="0" fontId="43" fillId="0" borderId="0" xfId="0" applyFont="1" applyAlignment="1" applyProtection="1">
      <alignment horizontal="right" vertical="center"/>
      <protection hidden="1"/>
    </xf>
    <xf numFmtId="9" fontId="24" fillId="0" borderId="0" xfId="1" applyFont="1" applyBorder="1" applyAlignment="1" applyProtection="1">
      <alignment vertical="center"/>
      <protection hidden="1"/>
    </xf>
    <xf numFmtId="0" fontId="67" fillId="0" borderId="0" xfId="0" applyFont="1" applyAlignment="1" applyProtection="1">
      <alignment horizontal="right" vertical="center"/>
      <protection hidden="1"/>
    </xf>
    <xf numFmtId="0" fontId="0" fillId="0" borderId="2" xfId="0" applyBorder="1" applyAlignment="1" applyProtection="1">
      <alignment vertical="center"/>
      <protection hidden="1"/>
    </xf>
    <xf numFmtId="0" fontId="46" fillId="0" borderId="0" xfId="0" applyFont="1" applyAlignment="1" applyProtection="1">
      <alignment horizontal="right" vertical="center"/>
      <protection hidden="1"/>
    </xf>
    <xf numFmtId="0" fontId="68" fillId="0" borderId="0" xfId="0" applyFont="1" applyAlignment="1" applyProtection="1">
      <alignment horizontal="right" vertical="center"/>
      <protection hidden="1"/>
    </xf>
    <xf numFmtId="0" fontId="47" fillId="0" borderId="0" xfId="0" applyFont="1" applyAlignment="1" applyProtection="1">
      <alignment horizontal="right" vertical="center"/>
      <protection hidden="1"/>
    </xf>
    <xf numFmtId="0" fontId="81" fillId="0" borderId="0" xfId="0" applyFont="1" applyAlignment="1" applyProtection="1">
      <alignment horizontal="right" vertical="center"/>
      <protection hidden="1"/>
    </xf>
    <xf numFmtId="0" fontId="27" fillId="0" borderId="0" xfId="0" applyFont="1" applyAlignment="1" applyProtection="1">
      <alignment vertical="center"/>
      <protection hidden="1"/>
    </xf>
    <xf numFmtId="0" fontId="19" fillId="7" borderId="0" xfId="0" applyFont="1" applyFill="1" applyAlignment="1" applyProtection="1">
      <alignment horizontal="left" vertical="center" indent="1"/>
      <protection hidden="1"/>
    </xf>
    <xf numFmtId="0" fontId="19" fillId="0" borderId="2" xfId="0" applyFont="1" applyBorder="1" applyAlignment="1" applyProtection="1">
      <alignment vertical="center"/>
      <protection hidden="1"/>
    </xf>
    <xf numFmtId="0" fontId="40" fillId="0" borderId="0" xfId="0" applyFont="1" applyAlignment="1" applyProtection="1">
      <alignment horizontal="right" vertical="center"/>
      <protection hidden="1"/>
    </xf>
    <xf numFmtId="0" fontId="22" fillId="0" borderId="0" xfId="0" applyFont="1" applyAlignment="1" applyProtection="1">
      <alignment vertical="center"/>
      <protection hidden="1"/>
    </xf>
    <xf numFmtId="0" fontId="41" fillId="0" borderId="0" xfId="0" applyFont="1" applyAlignment="1" applyProtection="1">
      <alignment horizontal="right" vertical="center"/>
      <protection hidden="1"/>
    </xf>
    <xf numFmtId="0" fontId="45" fillId="0" borderId="0" xfId="0" applyFont="1" applyAlignment="1" applyProtection="1">
      <alignment horizontal="right" vertical="center"/>
      <protection hidden="1"/>
    </xf>
    <xf numFmtId="0" fontId="23" fillId="0" borderId="0" xfId="0" applyFont="1" applyAlignment="1" applyProtection="1">
      <alignment vertical="center"/>
      <protection hidden="1"/>
    </xf>
    <xf numFmtId="0" fontId="48" fillId="0" borderId="0" xfId="0" applyFont="1" applyAlignment="1" applyProtection="1">
      <alignment horizontal="right" vertical="center"/>
      <protection hidden="1"/>
    </xf>
    <xf numFmtId="0" fontId="14" fillId="6" borderId="0" xfId="0" applyFont="1" applyFill="1" applyAlignment="1" applyProtection="1">
      <alignment horizontal="center" wrapText="1" readingOrder="1"/>
      <protection hidden="1"/>
    </xf>
    <xf numFmtId="0" fontId="73" fillId="6" borderId="0" xfId="0" applyFont="1" applyFill="1" applyAlignment="1" applyProtection="1">
      <alignment horizontal="center" vertical="center"/>
      <protection hidden="1"/>
    </xf>
    <xf numFmtId="0" fontId="4" fillId="0" borderId="3" xfId="0" applyFont="1" applyBorder="1" applyProtection="1">
      <protection hidden="1"/>
    </xf>
    <xf numFmtId="0" fontId="0" fillId="0" borderId="4" xfId="0" applyBorder="1" applyAlignment="1" applyProtection="1">
      <alignment vertical="center"/>
      <protection hidden="1"/>
    </xf>
    <xf numFmtId="0" fontId="3" fillId="0" borderId="4" xfId="0" applyFont="1" applyBorder="1" applyAlignment="1" applyProtection="1">
      <alignment vertical="center"/>
      <protection hidden="1"/>
    </xf>
    <xf numFmtId="0" fontId="0" fillId="0" borderId="5" xfId="0" applyBorder="1" applyAlignment="1" applyProtection="1">
      <alignment vertical="center"/>
      <protection hidden="1"/>
    </xf>
    <xf numFmtId="0" fontId="4" fillId="0" borderId="0" xfId="0" applyFont="1" applyProtection="1">
      <protection hidden="1"/>
    </xf>
    <xf numFmtId="0" fontId="32" fillId="0" borderId="1" xfId="0" applyFont="1" applyBorder="1" applyProtection="1">
      <protection hidden="1"/>
    </xf>
    <xf numFmtId="0" fontId="19" fillId="6" borderId="0" xfId="0" applyFont="1" applyFill="1" applyAlignment="1" applyProtection="1">
      <alignment vertical="center"/>
      <protection hidden="1"/>
    </xf>
    <xf numFmtId="0" fontId="0" fillId="0" borderId="0" xfId="0" applyProtection="1">
      <protection hidden="1"/>
    </xf>
    <xf numFmtId="0" fontId="28" fillId="0" borderId="0" xfId="0" applyFont="1" applyAlignment="1" applyProtection="1">
      <alignment vertical="center"/>
      <protection hidden="1"/>
    </xf>
    <xf numFmtId="0" fontId="34" fillId="0" borderId="0" xfId="0" applyFont="1" applyAlignment="1" applyProtection="1">
      <alignment vertical="center"/>
      <protection hidden="1"/>
    </xf>
    <xf numFmtId="0" fontId="20" fillId="0" borderId="0" xfId="0" applyFont="1" applyAlignment="1" applyProtection="1">
      <alignment horizontal="center" vertical="center"/>
      <protection hidden="1"/>
    </xf>
    <xf numFmtId="0" fontId="34" fillId="0" borderId="0" xfId="0" applyFont="1" applyProtection="1">
      <protection hidden="1"/>
    </xf>
    <xf numFmtId="0" fontId="6" fillId="0" borderId="0" xfId="0" applyFont="1" applyAlignment="1" applyProtection="1">
      <alignment vertical="center"/>
      <protection hidden="1"/>
    </xf>
    <xf numFmtId="0" fontId="0" fillId="0" borderId="2" xfId="0" applyBorder="1" applyProtection="1">
      <protection hidden="1"/>
    </xf>
    <xf numFmtId="0" fontId="6" fillId="0" borderId="0" xfId="0" applyFont="1" applyAlignment="1" applyProtection="1">
      <alignment horizontal="right" vertical="center"/>
      <protection hidden="1"/>
    </xf>
    <xf numFmtId="0" fontId="18" fillId="0" borderId="0" xfId="0" applyFont="1" applyAlignment="1" applyProtection="1">
      <alignment vertical="center"/>
      <protection hidden="1"/>
    </xf>
    <xf numFmtId="0" fontId="24" fillId="0" borderId="0" xfId="0" applyFont="1" applyAlignment="1" applyProtection="1">
      <alignment vertical="center"/>
      <protection hidden="1"/>
    </xf>
    <xf numFmtId="0" fontId="32" fillId="0" borderId="3" xfId="0" applyFont="1" applyBorder="1" applyProtection="1">
      <protection hidden="1"/>
    </xf>
    <xf numFmtId="0" fontId="32" fillId="0" borderId="4" xfId="0" applyFont="1" applyBorder="1" applyProtection="1">
      <protection hidden="1"/>
    </xf>
    <xf numFmtId="0" fontId="0" fillId="0" borderId="4" xfId="0" applyBorder="1" applyProtection="1">
      <protection hidden="1"/>
    </xf>
    <xf numFmtId="0" fontId="32" fillId="0" borderId="5" xfId="0" applyFont="1" applyBorder="1" applyProtection="1">
      <protection hidden="1"/>
    </xf>
    <xf numFmtId="0" fontId="19" fillId="0" borderId="0" xfId="0" applyFont="1" applyAlignment="1" applyProtection="1">
      <alignment horizontal="left" vertical="center" indent="1"/>
      <protection hidden="1"/>
    </xf>
    <xf numFmtId="0" fontId="31" fillId="0" borderId="2" xfId="0" applyFont="1" applyBorder="1" applyAlignment="1" applyProtection="1">
      <alignment vertical="center"/>
      <protection hidden="1"/>
    </xf>
    <xf numFmtId="0" fontId="50" fillId="0" borderId="0" xfId="0" applyFont="1" applyAlignment="1" applyProtection="1">
      <alignment horizontal="right" vertical="center"/>
      <protection hidden="1"/>
    </xf>
    <xf numFmtId="0" fontId="51" fillId="0" borderId="0" xfId="0" applyFont="1" applyAlignment="1" applyProtection="1">
      <alignment horizontal="right" vertical="center"/>
      <protection hidden="1"/>
    </xf>
    <xf numFmtId="0" fontId="49" fillId="0" borderId="0" xfId="0" applyFont="1" applyAlignment="1" applyProtection="1">
      <alignment horizontal="right" vertical="center"/>
      <protection hidden="1"/>
    </xf>
    <xf numFmtId="0" fontId="19" fillId="7" borderId="0" xfId="0" applyFont="1" applyFill="1" applyAlignment="1" applyProtection="1">
      <alignment horizontal="left" vertical="center"/>
      <protection hidden="1"/>
    </xf>
    <xf numFmtId="0" fontId="0" fillId="0" borderId="1" xfId="0" applyBorder="1" applyProtection="1">
      <protection hidden="1"/>
    </xf>
    <xf numFmtId="0" fontId="4" fillId="0" borderId="1" xfId="0" applyFont="1" applyBorder="1" applyProtection="1">
      <protection hidden="1"/>
    </xf>
    <xf numFmtId="0" fontId="0" fillId="0" borderId="3" xfId="0" applyBorder="1" applyProtection="1">
      <protection hidden="1"/>
    </xf>
    <xf numFmtId="0" fontId="0" fillId="0" borderId="5" xfId="0" applyBorder="1" applyProtection="1">
      <protection hidden="1"/>
    </xf>
    <xf numFmtId="0" fontId="0" fillId="6" borderId="0" xfId="0" applyFill="1" applyProtection="1">
      <protection hidden="1"/>
    </xf>
    <xf numFmtId="9" fontId="0" fillId="6" borderId="0" xfId="1" applyFont="1" applyFill="1" applyProtection="1">
      <protection hidden="1"/>
    </xf>
    <xf numFmtId="0" fontId="5" fillId="0" borderId="0" xfId="0" applyFont="1" applyAlignment="1" applyProtection="1">
      <alignment vertical="center"/>
      <protection hidden="1"/>
    </xf>
    <xf numFmtId="9" fontId="5" fillId="0" borderId="0" xfId="1" applyFont="1" applyAlignment="1" applyProtection="1">
      <alignment vertical="center"/>
      <protection hidden="1"/>
    </xf>
    <xf numFmtId="0" fontId="20" fillId="0" borderId="0" xfId="0" applyFont="1" applyAlignment="1" applyProtection="1">
      <alignment vertical="center"/>
      <protection hidden="1"/>
    </xf>
    <xf numFmtId="9" fontId="20" fillId="0" borderId="0" xfId="1" applyFont="1" applyAlignment="1" applyProtection="1">
      <alignment vertical="center"/>
      <protection hidden="1"/>
    </xf>
    <xf numFmtId="0" fontId="83" fillId="0" borderId="0" xfId="0" applyFont="1" applyAlignment="1" applyProtection="1">
      <alignment horizontal="center" vertical="center"/>
      <protection hidden="1"/>
    </xf>
    <xf numFmtId="0" fontId="84" fillId="0" borderId="0" xfId="0" applyFont="1" applyAlignment="1" applyProtection="1">
      <alignment horizontal="left" vertical="center"/>
      <protection hidden="1"/>
    </xf>
    <xf numFmtId="0" fontId="17" fillId="0" borderId="0" xfId="0" applyFont="1" applyAlignment="1" applyProtection="1">
      <alignment horizontal="center" vertical="center"/>
      <protection hidden="1"/>
    </xf>
    <xf numFmtId="0" fontId="17" fillId="0" borderId="0" xfId="0" applyFont="1" applyAlignment="1" applyProtection="1">
      <alignment vertical="center"/>
      <protection hidden="1"/>
    </xf>
    <xf numFmtId="0" fontId="82" fillId="0" borderId="17" xfId="0" applyFont="1" applyBorder="1" applyAlignment="1" applyProtection="1">
      <alignment horizontal="left" vertical="center"/>
      <protection hidden="1"/>
    </xf>
    <xf numFmtId="0" fontId="60" fillId="6" borderId="25" xfId="0" applyFont="1" applyFill="1" applyBorder="1" applyAlignment="1" applyProtection="1">
      <alignment horizontal="center" vertical="top"/>
      <protection hidden="1"/>
    </xf>
    <xf numFmtId="0" fontId="60" fillId="6" borderId="25" xfId="0" applyFont="1" applyFill="1" applyBorder="1" applyAlignment="1" applyProtection="1">
      <alignment horizontal="center" vertical="center"/>
      <protection hidden="1"/>
    </xf>
    <xf numFmtId="0" fontId="60" fillId="6" borderId="0" xfId="0" applyFont="1" applyFill="1" applyAlignment="1" applyProtection="1">
      <alignment horizontal="center" vertical="top"/>
      <protection hidden="1"/>
    </xf>
    <xf numFmtId="0" fontId="60" fillId="6" borderId="0" xfId="0" applyFont="1" applyFill="1" applyAlignment="1" applyProtection="1">
      <alignment horizontal="center" vertical="center"/>
      <protection hidden="1"/>
    </xf>
    <xf numFmtId="0" fontId="60" fillId="2" borderId="22" xfId="0" applyFont="1" applyFill="1" applyBorder="1" applyAlignment="1" applyProtection="1">
      <alignment horizontal="center" vertical="top"/>
      <protection hidden="1"/>
    </xf>
    <xf numFmtId="0" fontId="60" fillId="6" borderId="23" xfId="0" applyFont="1" applyFill="1" applyBorder="1" applyAlignment="1" applyProtection="1">
      <alignment horizontal="center" vertical="center"/>
      <protection hidden="1"/>
    </xf>
    <xf numFmtId="0" fontId="60" fillId="6" borderId="31" xfId="0" applyFont="1" applyFill="1" applyBorder="1" applyAlignment="1" applyProtection="1">
      <alignment horizontal="center" vertical="center"/>
      <protection hidden="1"/>
    </xf>
    <xf numFmtId="0" fontId="103" fillId="3" borderId="0" xfId="0" applyFont="1" applyFill="1" applyAlignment="1" applyProtection="1">
      <alignment horizontal="left" vertical="center" indent="1"/>
      <protection hidden="1"/>
    </xf>
    <xf numFmtId="0" fontId="104" fillId="3" borderId="0" xfId="0" applyFont="1" applyFill="1" applyAlignment="1" applyProtection="1">
      <alignment vertical="center"/>
      <protection hidden="1"/>
    </xf>
    <xf numFmtId="0" fontId="104" fillId="3" borderId="2" xfId="0" applyFont="1" applyFill="1" applyBorder="1" applyAlignment="1" applyProtection="1">
      <alignment vertical="center"/>
      <protection hidden="1"/>
    </xf>
    <xf numFmtId="0" fontId="103" fillId="6" borderId="0" xfId="0" applyFont="1" applyFill="1" applyAlignment="1" applyProtection="1">
      <alignment horizontal="left" vertical="center" indent="1"/>
      <protection hidden="1"/>
    </xf>
    <xf numFmtId="0" fontId="103" fillId="6" borderId="0" xfId="0" applyFont="1" applyFill="1" applyProtection="1">
      <protection hidden="1"/>
    </xf>
    <xf numFmtId="0" fontId="104" fillId="6" borderId="2" xfId="0" applyFont="1" applyFill="1" applyBorder="1" applyProtection="1">
      <protection hidden="1"/>
    </xf>
    <xf numFmtId="0" fontId="2" fillId="6" borderId="0" xfId="0" applyFont="1" applyFill="1" applyAlignment="1" applyProtection="1">
      <alignment vertical="top" wrapText="1"/>
      <protection hidden="1"/>
    </xf>
    <xf numFmtId="0" fontId="104" fillId="6" borderId="0" xfId="0" applyFont="1" applyFill="1" applyAlignment="1" applyProtection="1">
      <alignment horizontal="left" indent="1"/>
      <protection hidden="1"/>
    </xf>
    <xf numFmtId="0" fontId="104" fillId="6" borderId="0" xfId="0" applyFont="1" applyFill="1" applyAlignment="1" applyProtection="1">
      <alignment horizontal="left" vertical="top" wrapText="1"/>
      <protection hidden="1"/>
    </xf>
    <xf numFmtId="0" fontId="106" fillId="6" borderId="0" xfId="0" applyFont="1" applyFill="1" applyProtection="1">
      <protection hidden="1"/>
    </xf>
    <xf numFmtId="0" fontId="104" fillId="6" borderId="2" xfId="0" applyFont="1" applyFill="1" applyBorder="1" applyAlignment="1" applyProtection="1">
      <alignment horizontal="left" vertical="top" wrapText="1"/>
      <protection hidden="1"/>
    </xf>
    <xf numFmtId="0" fontId="105" fillId="6" borderId="0" xfId="0" applyFont="1" applyFill="1" applyProtection="1">
      <protection hidden="1"/>
    </xf>
    <xf numFmtId="0" fontId="104" fillId="6" borderId="0" xfId="0" applyFont="1" applyFill="1" applyProtection="1">
      <protection hidden="1"/>
    </xf>
    <xf numFmtId="0" fontId="22" fillId="6" borderId="0" xfId="0" applyFont="1" applyFill="1" applyProtection="1">
      <protection hidden="1"/>
    </xf>
    <xf numFmtId="0" fontId="26" fillId="6" borderId="0" xfId="0" applyFont="1" applyFill="1" applyAlignment="1" applyProtection="1">
      <alignment vertical="top" wrapText="1"/>
      <protection hidden="1"/>
    </xf>
    <xf numFmtId="0" fontId="103" fillId="3" borderId="0" xfId="0" applyFont="1" applyFill="1" applyProtection="1">
      <protection hidden="1"/>
    </xf>
    <xf numFmtId="0" fontId="104" fillId="3" borderId="2" xfId="0" applyFont="1" applyFill="1" applyBorder="1" applyProtection="1">
      <protection hidden="1"/>
    </xf>
    <xf numFmtId="0" fontId="2" fillId="6" borderId="0" xfId="0" applyFont="1" applyFill="1" applyProtection="1">
      <protection hidden="1"/>
    </xf>
    <xf numFmtId="0" fontId="104" fillId="6" borderId="2" xfId="0" applyFont="1" applyFill="1" applyBorder="1" applyAlignment="1" applyProtection="1">
      <alignment horizontal="left" indent="1"/>
      <protection hidden="1"/>
    </xf>
    <xf numFmtId="0" fontId="104" fillId="6" borderId="0" xfId="0" applyFont="1" applyFill="1" applyAlignment="1" applyProtection="1">
      <alignment horizontal="left" vertical="top" indent="1"/>
      <protection hidden="1"/>
    </xf>
    <xf numFmtId="0" fontId="104" fillId="6" borderId="0" xfId="0" applyFont="1" applyFill="1" applyAlignment="1" applyProtection="1">
      <alignment vertical="top"/>
      <protection hidden="1"/>
    </xf>
    <xf numFmtId="0" fontId="104" fillId="3" borderId="0" xfId="0" applyFont="1" applyFill="1" applyProtection="1">
      <protection hidden="1"/>
    </xf>
    <xf numFmtId="0" fontId="104" fillId="6" borderId="0" xfId="0" applyFont="1" applyFill="1" applyAlignment="1" applyProtection="1">
      <alignment horizontal="left" vertical="center" wrapText="1" indent="1"/>
      <protection hidden="1"/>
    </xf>
    <xf numFmtId="0" fontId="104" fillId="6" borderId="2" xfId="0" applyFont="1" applyFill="1" applyBorder="1" applyAlignment="1" applyProtection="1">
      <alignment horizontal="left" vertical="center" wrapText="1" indent="1"/>
      <protection hidden="1"/>
    </xf>
    <xf numFmtId="0" fontId="104" fillId="6" borderId="4" xfId="0" applyFont="1" applyFill="1" applyBorder="1" applyProtection="1">
      <protection hidden="1"/>
    </xf>
    <xf numFmtId="0" fontId="104" fillId="6" borderId="4" xfId="0" applyFont="1" applyFill="1" applyBorder="1" applyAlignment="1" applyProtection="1">
      <alignment horizontal="left" wrapText="1"/>
      <protection hidden="1"/>
    </xf>
    <xf numFmtId="0" fontId="104" fillId="6" borderId="5" xfId="0" applyFont="1" applyFill="1" applyBorder="1" applyAlignment="1" applyProtection="1">
      <alignment horizontal="left" wrapText="1"/>
      <protection hidden="1"/>
    </xf>
    <xf numFmtId="0" fontId="28" fillId="6" borderId="0" xfId="0" applyFont="1" applyFill="1" applyAlignment="1" applyProtection="1">
      <alignment horizontal="center" vertical="top"/>
      <protection hidden="1"/>
    </xf>
    <xf numFmtId="0" fontId="2" fillId="6" borderId="0" xfId="0" applyFont="1" applyFill="1" applyAlignment="1" applyProtection="1">
      <alignment horizontal="left" wrapText="1"/>
      <protection hidden="1"/>
    </xf>
    <xf numFmtId="0" fontId="28" fillId="2" borderId="0" xfId="0" applyFont="1" applyFill="1" applyAlignment="1" applyProtection="1">
      <alignment vertical="top" wrapText="1"/>
      <protection hidden="1"/>
    </xf>
    <xf numFmtId="0" fontId="0" fillId="6" borderId="23" xfId="0" applyFill="1" applyBorder="1" applyProtection="1">
      <protection hidden="1"/>
    </xf>
    <xf numFmtId="0" fontId="2" fillId="6" borderId="23" xfId="0" applyFont="1" applyFill="1" applyBorder="1" applyAlignment="1" applyProtection="1">
      <alignment vertical="top" wrapText="1"/>
      <protection hidden="1"/>
    </xf>
    <xf numFmtId="0" fontId="2" fillId="6" borderId="31" xfId="0" applyFont="1" applyFill="1" applyBorder="1" applyAlignment="1" applyProtection="1">
      <alignment vertical="top" wrapText="1"/>
      <protection hidden="1"/>
    </xf>
    <xf numFmtId="0" fontId="28" fillId="2" borderId="0" xfId="0" applyFont="1" applyFill="1" applyAlignment="1" applyProtection="1">
      <alignment horizontal="center" vertical="top" wrapText="1"/>
      <protection hidden="1"/>
    </xf>
    <xf numFmtId="0" fontId="107" fillId="6" borderId="0" xfId="0" applyFont="1" applyFill="1" applyAlignment="1" applyProtection="1">
      <alignment horizontal="center" vertical="center"/>
      <protection hidden="1"/>
    </xf>
    <xf numFmtId="0" fontId="107" fillId="6" borderId="2" xfId="0" applyFont="1" applyFill="1" applyBorder="1" applyAlignment="1" applyProtection="1">
      <alignment horizontal="center" vertical="center"/>
      <protection hidden="1"/>
    </xf>
    <xf numFmtId="0" fontId="2" fillId="6" borderId="0" xfId="0" applyFont="1" applyFill="1" applyAlignment="1" applyProtection="1">
      <alignment horizontal="left" vertical="center" wrapText="1"/>
      <protection hidden="1"/>
    </xf>
    <xf numFmtId="0" fontId="108" fillId="6" borderId="0" xfId="4" applyFont="1" applyFill="1" applyBorder="1" applyAlignment="1" applyProtection="1">
      <alignment horizontal="left" vertical="center"/>
      <protection hidden="1"/>
    </xf>
    <xf numFmtId="0" fontId="2" fillId="6" borderId="2" xfId="0" applyFont="1" applyFill="1" applyBorder="1" applyAlignment="1" applyProtection="1">
      <alignment horizontal="left" vertical="center" wrapText="1"/>
      <protection hidden="1"/>
    </xf>
    <xf numFmtId="0" fontId="28" fillId="2" borderId="3" xfId="0" applyFont="1" applyFill="1" applyBorder="1" applyAlignment="1" applyProtection="1">
      <alignment horizontal="center" vertical="top" wrapText="1"/>
      <protection hidden="1"/>
    </xf>
    <xf numFmtId="0" fontId="2" fillId="6" borderId="4" xfId="0" applyFont="1" applyFill="1" applyBorder="1" applyProtection="1">
      <protection hidden="1"/>
    </xf>
    <xf numFmtId="0" fontId="2" fillId="6" borderId="4" xfId="0" applyFont="1" applyFill="1" applyBorder="1" applyAlignment="1" applyProtection="1">
      <alignment horizontal="left" wrapText="1"/>
      <protection hidden="1"/>
    </xf>
    <xf numFmtId="0" fontId="2" fillId="6" borderId="5" xfId="0" applyFont="1" applyFill="1" applyBorder="1" applyAlignment="1" applyProtection="1">
      <alignment horizontal="left" wrapText="1"/>
      <protection hidden="1"/>
    </xf>
    <xf numFmtId="0" fontId="28" fillId="2" borderId="30" xfId="0" applyFont="1" applyFill="1" applyBorder="1" applyAlignment="1" applyProtection="1">
      <alignment vertical="top" wrapText="1"/>
      <protection hidden="1"/>
    </xf>
    <xf numFmtId="0" fontId="0" fillId="6" borderId="31" xfId="0" applyFill="1" applyBorder="1" applyProtection="1">
      <protection hidden="1"/>
    </xf>
    <xf numFmtId="0" fontId="104" fillId="6" borderId="0" xfId="0" applyFont="1" applyFill="1" applyAlignment="1" applyProtection="1">
      <alignment vertical="center" wrapText="1"/>
      <protection hidden="1"/>
    </xf>
    <xf numFmtId="0" fontId="104" fillId="6" borderId="2" xfId="0" applyFont="1" applyFill="1" applyBorder="1" applyAlignment="1" applyProtection="1">
      <alignment vertical="center" wrapText="1"/>
      <protection hidden="1"/>
    </xf>
    <xf numFmtId="0" fontId="104" fillId="6" borderId="0" xfId="0" applyFont="1" applyFill="1" applyAlignment="1" applyProtection="1">
      <alignment vertical="center"/>
      <protection hidden="1"/>
    </xf>
    <xf numFmtId="0" fontId="104" fillId="6" borderId="0" xfId="0" applyFont="1" applyFill="1" applyAlignment="1" applyProtection="1">
      <alignment horizontal="left" vertical="center" wrapText="1"/>
      <protection hidden="1"/>
    </xf>
    <xf numFmtId="0" fontId="104" fillId="6" borderId="2" xfId="0" applyFont="1" applyFill="1" applyBorder="1" applyAlignment="1" applyProtection="1">
      <alignment horizontal="left" vertical="center" wrapText="1"/>
      <protection hidden="1"/>
    </xf>
    <xf numFmtId="0" fontId="106" fillId="6" borderId="0" xfId="0" applyFont="1" applyFill="1" applyAlignment="1" applyProtection="1">
      <alignment vertical="center"/>
      <protection hidden="1"/>
    </xf>
    <xf numFmtId="0" fontId="106" fillId="6" borderId="2" xfId="0" applyFont="1" applyFill="1" applyBorder="1" applyAlignment="1" applyProtection="1">
      <alignment vertical="center"/>
      <protection hidden="1"/>
    </xf>
    <xf numFmtId="0" fontId="4" fillId="6" borderId="0" xfId="0" applyFont="1" applyFill="1" applyAlignment="1" applyProtection="1">
      <alignment horizontal="left" wrapText="1"/>
      <protection hidden="1"/>
    </xf>
    <xf numFmtId="0" fontId="104" fillId="6" borderId="0" xfId="0" applyFont="1" applyFill="1" applyAlignment="1" applyProtection="1">
      <alignment vertical="top" wrapText="1"/>
      <protection hidden="1"/>
    </xf>
    <xf numFmtId="0" fontId="97" fillId="6" borderId="0" xfId="0" applyFont="1" applyFill="1" applyProtection="1">
      <protection hidden="1"/>
    </xf>
    <xf numFmtId="0" fontId="2" fillId="6" borderId="4" xfId="0" applyFont="1" applyFill="1" applyBorder="1" applyAlignment="1" applyProtection="1">
      <alignment horizontal="left" vertical="center" wrapText="1"/>
      <protection hidden="1"/>
    </xf>
    <xf numFmtId="0" fontId="2" fillId="6" borderId="4" xfId="0" applyFont="1" applyFill="1" applyBorder="1" applyAlignment="1" applyProtection="1">
      <alignment horizontal="left" vertical="center"/>
      <protection hidden="1"/>
    </xf>
    <xf numFmtId="0" fontId="2" fillId="6" borderId="5" xfId="0" applyFont="1" applyFill="1" applyBorder="1" applyAlignment="1" applyProtection="1">
      <alignment horizontal="left" vertical="center" wrapText="1"/>
      <protection hidden="1"/>
    </xf>
    <xf numFmtId="0" fontId="108" fillId="6" borderId="0" xfId="4" applyFont="1" applyFill="1" applyBorder="1" applyAlignment="1" applyProtection="1">
      <alignment horizontal="left"/>
      <protection hidden="1"/>
    </xf>
    <xf numFmtId="0" fontId="104" fillId="6" borderId="0" xfId="0" applyFont="1" applyFill="1" applyAlignment="1" applyProtection="1">
      <alignment horizontal="left" vertical="top"/>
      <protection hidden="1"/>
    </xf>
    <xf numFmtId="0" fontId="104" fillId="6" borderId="2" xfId="0" applyFont="1" applyFill="1" applyBorder="1" applyAlignment="1" applyProtection="1">
      <alignment horizontal="left" vertical="top"/>
      <protection hidden="1"/>
    </xf>
    <xf numFmtId="0" fontId="104" fillId="6" borderId="0" xfId="0" applyFont="1" applyFill="1" applyAlignment="1" applyProtection="1">
      <alignment horizontal="left" wrapText="1"/>
      <protection hidden="1"/>
    </xf>
    <xf numFmtId="0" fontId="104" fillId="6" borderId="2" xfId="0" applyFont="1" applyFill="1" applyBorder="1" applyAlignment="1" applyProtection="1">
      <alignment horizontal="left" wrapText="1"/>
      <protection hidden="1"/>
    </xf>
    <xf numFmtId="0" fontId="55" fillId="6" borderId="0" xfId="0" applyFont="1" applyFill="1" applyProtection="1">
      <protection hidden="1"/>
    </xf>
    <xf numFmtId="0" fontId="2" fillId="6" borderId="2" xfId="0" applyFont="1" applyFill="1" applyBorder="1" applyProtection="1">
      <protection hidden="1"/>
    </xf>
    <xf numFmtId="0" fontId="61" fillId="6" borderId="0" xfId="0" applyFont="1" applyFill="1" applyAlignment="1" applyProtection="1">
      <alignment horizontal="left" indent="1"/>
      <protection hidden="1"/>
    </xf>
    <xf numFmtId="0" fontId="57" fillId="6" borderId="0" xfId="0" applyFont="1" applyFill="1" applyProtection="1">
      <protection hidden="1"/>
    </xf>
    <xf numFmtId="0" fontId="59" fillId="6" borderId="2" xfId="0" applyFont="1" applyFill="1" applyBorder="1" applyProtection="1">
      <protection hidden="1"/>
    </xf>
    <xf numFmtId="0" fontId="109" fillId="6" borderId="0" xfId="0" applyFont="1" applyFill="1" applyAlignment="1" applyProtection="1">
      <alignment horizontal="left" indent="1"/>
      <protection hidden="1"/>
    </xf>
    <xf numFmtId="0" fontId="110" fillId="6" borderId="0" xfId="0" applyFont="1" applyFill="1" applyProtection="1">
      <protection hidden="1"/>
    </xf>
    <xf numFmtId="0" fontId="111" fillId="6" borderId="2" xfId="0" applyFont="1" applyFill="1" applyBorder="1" applyProtection="1">
      <protection hidden="1"/>
    </xf>
    <xf numFmtId="0" fontId="104" fillId="6" borderId="0" xfId="0" applyFont="1" applyFill="1" applyAlignment="1" applyProtection="1">
      <alignment wrapText="1"/>
      <protection hidden="1"/>
    </xf>
    <xf numFmtId="0" fontId="104" fillId="6" borderId="2" xfId="0" applyFont="1" applyFill="1" applyBorder="1" applyAlignment="1" applyProtection="1">
      <alignment wrapText="1"/>
      <protection hidden="1"/>
    </xf>
    <xf numFmtId="0" fontId="106" fillId="6" borderId="2" xfId="0" applyFont="1" applyFill="1" applyBorder="1" applyProtection="1">
      <protection hidden="1"/>
    </xf>
    <xf numFmtId="0" fontId="112" fillId="6" borderId="0" xfId="0" applyFont="1" applyFill="1" applyAlignment="1" applyProtection="1">
      <alignment horizontal="left" vertical="center" indent="1"/>
      <protection hidden="1"/>
    </xf>
    <xf numFmtId="0" fontId="112" fillId="6" borderId="0" xfId="0" applyFont="1" applyFill="1" applyAlignment="1" applyProtection="1">
      <alignment vertical="center"/>
      <protection hidden="1"/>
    </xf>
    <xf numFmtId="0" fontId="104" fillId="6" borderId="2" xfId="0" applyFont="1" applyFill="1" applyBorder="1" applyAlignment="1" applyProtection="1">
      <alignment vertical="center"/>
      <protection hidden="1"/>
    </xf>
    <xf numFmtId="0" fontId="113" fillId="6" borderId="0" xfId="0" applyFont="1" applyFill="1" applyAlignment="1" applyProtection="1">
      <alignment horizontal="left" vertical="center" indent="1"/>
      <protection hidden="1"/>
    </xf>
    <xf numFmtId="0" fontId="90" fillId="6" borderId="0" xfId="0" applyFont="1" applyFill="1" applyAlignment="1" applyProtection="1">
      <alignment horizontal="left" vertical="center" indent="1"/>
      <protection hidden="1"/>
    </xf>
    <xf numFmtId="0" fontId="26" fillId="6" borderId="0" xfId="0" applyFont="1" applyFill="1" applyAlignment="1" applyProtection="1">
      <alignment vertical="center"/>
      <protection hidden="1"/>
    </xf>
    <xf numFmtId="0" fontId="2" fillId="6" borderId="0" xfId="0" applyFont="1" applyFill="1" applyAlignment="1" applyProtection="1">
      <alignment horizontal="left"/>
      <protection hidden="1"/>
    </xf>
    <xf numFmtId="0" fontId="112" fillId="6" borderId="0" xfId="0" applyFont="1" applyFill="1" applyProtection="1">
      <protection hidden="1"/>
    </xf>
    <xf numFmtId="0" fontId="104" fillId="6" borderId="0" xfId="0" applyFont="1" applyFill="1" applyAlignment="1" applyProtection="1">
      <alignment horizontal="left"/>
      <protection hidden="1"/>
    </xf>
    <xf numFmtId="0" fontId="2" fillId="6" borderId="0" xfId="0" applyFont="1" applyFill="1" applyAlignment="1" applyProtection="1">
      <alignment wrapText="1"/>
      <protection hidden="1"/>
    </xf>
    <xf numFmtId="0" fontId="2" fillId="6" borderId="2" xfId="0" applyFont="1" applyFill="1" applyBorder="1" applyAlignment="1" applyProtection="1">
      <alignment wrapText="1"/>
      <protection hidden="1"/>
    </xf>
    <xf numFmtId="0" fontId="102" fillId="6" borderId="0" xfId="0" applyFont="1" applyFill="1" applyAlignment="1" applyProtection="1">
      <alignment horizontal="left" indent="1"/>
      <protection hidden="1"/>
    </xf>
    <xf numFmtId="0" fontId="114" fillId="6" borderId="0" xfId="0" applyFont="1" applyFill="1" applyAlignment="1" applyProtection="1">
      <alignment vertical="top" wrapText="1"/>
      <protection hidden="1"/>
    </xf>
    <xf numFmtId="0" fontId="104" fillId="6" borderId="2" xfId="0" applyFont="1" applyFill="1" applyBorder="1" applyAlignment="1" applyProtection="1">
      <alignment vertical="top" wrapText="1"/>
      <protection hidden="1"/>
    </xf>
    <xf numFmtId="0" fontId="106" fillId="6" borderId="0" xfId="0" applyFont="1" applyFill="1" applyAlignment="1" applyProtection="1">
      <alignment horizontal="left" indent="1"/>
      <protection hidden="1"/>
    </xf>
    <xf numFmtId="0" fontId="2" fillId="6" borderId="0" xfId="0" applyFont="1" applyFill="1" applyAlignment="1" applyProtection="1">
      <alignment vertical="center"/>
      <protection hidden="1"/>
    </xf>
    <xf numFmtId="0" fontId="96" fillId="6" borderId="0" xfId="0" applyFont="1" applyFill="1" applyProtection="1">
      <protection hidden="1"/>
    </xf>
    <xf numFmtId="0" fontId="26" fillId="6" borderId="0" xfId="0" applyFont="1" applyFill="1" applyProtection="1">
      <protection hidden="1"/>
    </xf>
    <xf numFmtId="0" fontId="55" fillId="6" borderId="0" xfId="0" applyFont="1" applyFill="1" applyAlignment="1" applyProtection="1">
      <alignment horizontal="left" vertical="center" indent="1"/>
      <protection hidden="1"/>
    </xf>
    <xf numFmtId="0" fontId="55" fillId="6" borderId="2" xfId="0" applyFont="1" applyFill="1" applyBorder="1" applyAlignment="1" applyProtection="1">
      <alignment horizontal="left" vertical="center" indent="1"/>
      <protection hidden="1"/>
    </xf>
    <xf numFmtId="0" fontId="112" fillId="6" borderId="2" xfId="0" applyFont="1" applyFill="1" applyBorder="1" applyProtection="1">
      <protection hidden="1"/>
    </xf>
    <xf numFmtId="0" fontId="106" fillId="6" borderId="0" xfId="0" applyFont="1" applyFill="1" applyAlignment="1" applyProtection="1">
      <alignment horizontal="left" vertical="center" indent="1"/>
      <protection hidden="1"/>
    </xf>
    <xf numFmtId="0" fontId="106" fillId="6" borderId="0" xfId="0" applyFont="1" applyFill="1" applyAlignment="1" applyProtection="1">
      <alignment horizontal="left" vertical="center"/>
      <protection hidden="1"/>
    </xf>
    <xf numFmtId="0" fontId="0" fillId="6" borderId="0" xfId="0" applyFill="1" applyAlignment="1" applyProtection="1">
      <alignment horizontal="left" indent="1"/>
      <protection hidden="1"/>
    </xf>
    <xf numFmtId="0" fontId="26" fillId="6" borderId="2" xfId="0" applyFont="1" applyFill="1" applyBorder="1" applyProtection="1">
      <protection hidden="1"/>
    </xf>
    <xf numFmtId="0" fontId="104" fillId="6" borderId="2" xfId="0" applyFont="1" applyFill="1" applyBorder="1" applyAlignment="1" applyProtection="1">
      <alignment vertical="top"/>
      <protection hidden="1"/>
    </xf>
    <xf numFmtId="0" fontId="0" fillId="6" borderId="4" xfId="0" applyFill="1" applyBorder="1" applyProtection="1">
      <protection hidden="1"/>
    </xf>
    <xf numFmtId="0" fontId="26" fillId="6" borderId="4" xfId="0" applyFont="1" applyFill="1" applyBorder="1" applyProtection="1">
      <protection hidden="1"/>
    </xf>
    <xf numFmtId="0" fontId="26" fillId="6" borderId="5" xfId="0" applyFont="1" applyFill="1" applyBorder="1" applyProtection="1">
      <protection hidden="1"/>
    </xf>
    <xf numFmtId="0" fontId="26" fillId="6" borderId="23" xfId="0" applyFont="1" applyFill="1" applyBorder="1" applyProtection="1">
      <protection hidden="1"/>
    </xf>
    <xf numFmtId="0" fontId="26" fillId="6" borderId="31" xfId="0" applyFont="1" applyFill="1" applyBorder="1" applyProtection="1">
      <protection hidden="1"/>
    </xf>
    <xf numFmtId="0" fontId="109" fillId="6" borderId="0" xfId="0" applyFont="1" applyFill="1" applyProtection="1">
      <protection hidden="1"/>
    </xf>
    <xf numFmtId="0" fontId="0" fillId="6" borderId="2" xfId="0" applyFill="1" applyBorder="1" applyProtection="1">
      <protection hidden="1"/>
    </xf>
    <xf numFmtId="0" fontId="2" fillId="6" borderId="0" xfId="0" applyFont="1" applyFill="1" applyAlignment="1" applyProtection="1">
      <alignment vertical="top"/>
      <protection hidden="1"/>
    </xf>
    <xf numFmtId="0" fontId="2" fillId="6" borderId="2" xfId="0" applyFont="1" applyFill="1" applyBorder="1" applyAlignment="1" applyProtection="1">
      <alignment vertical="top"/>
      <protection hidden="1"/>
    </xf>
    <xf numFmtId="0" fontId="2" fillId="6" borderId="5" xfId="0" applyFont="1" applyFill="1" applyBorder="1" applyProtection="1">
      <protection hidden="1"/>
    </xf>
    <xf numFmtId="0" fontId="55" fillId="6" borderId="0" xfId="0" applyFont="1" applyFill="1" applyAlignment="1" applyProtection="1">
      <alignment horizontal="center" vertical="top"/>
      <protection hidden="1"/>
    </xf>
    <xf numFmtId="0" fontId="2" fillId="6" borderId="0" xfId="0" applyFont="1" applyFill="1" applyAlignment="1" applyProtection="1">
      <alignment horizontal="center" vertical="top"/>
      <protection hidden="1"/>
    </xf>
    <xf numFmtId="0" fontId="71" fillId="6" borderId="0" xfId="4" applyFill="1" applyProtection="1">
      <protection hidden="1"/>
    </xf>
    <xf numFmtId="0" fontId="37" fillId="6" borderId="0" xfId="0" applyFont="1" applyFill="1" applyAlignment="1" applyProtection="1">
      <alignment vertical="center"/>
      <protection hidden="1"/>
    </xf>
    <xf numFmtId="0" fontId="75" fillId="0" borderId="0" xfId="0" applyFont="1" applyAlignment="1" applyProtection="1">
      <alignment vertical="center"/>
      <protection hidden="1"/>
    </xf>
    <xf numFmtId="0" fontId="2" fillId="0" borderId="0" xfId="0" applyFont="1" applyAlignment="1" applyProtection="1">
      <alignment vertical="center"/>
      <protection hidden="1"/>
    </xf>
    <xf numFmtId="0" fontId="19" fillId="6" borderId="0" xfId="0" applyFont="1" applyFill="1" applyAlignment="1" applyProtection="1">
      <alignment horizontal="center" vertical="center"/>
      <protection hidden="1"/>
    </xf>
    <xf numFmtId="0" fontId="19" fillId="0" borderId="0" xfId="0" applyFont="1" applyAlignment="1" applyProtection="1">
      <alignment horizontal="center" vertical="center"/>
      <protection hidden="1"/>
    </xf>
    <xf numFmtId="0" fontId="33" fillId="6" borderId="0" xfId="0" applyFont="1" applyFill="1" applyAlignment="1" applyProtection="1">
      <alignment horizontal="center" vertical="center"/>
      <protection hidden="1"/>
    </xf>
    <xf numFmtId="0" fontId="33" fillId="0" borderId="0" xfId="0" applyFont="1" applyAlignment="1" applyProtection="1">
      <alignment horizontal="center" vertical="center"/>
      <protection hidden="1"/>
    </xf>
    <xf numFmtId="0" fontId="69" fillId="0" borderId="0" xfId="0" applyFont="1" applyAlignment="1" applyProtection="1">
      <alignment horizontal="center" vertical="center"/>
      <protection hidden="1"/>
    </xf>
    <xf numFmtId="0" fontId="76" fillId="0" borderId="0" xfId="0" applyFont="1" applyAlignment="1" applyProtection="1">
      <alignment horizontal="center" vertical="center"/>
      <protection hidden="1"/>
    </xf>
    <xf numFmtId="0" fontId="18" fillId="6" borderId="0" xfId="0" applyFont="1" applyFill="1" applyAlignment="1" applyProtection="1">
      <alignment horizontal="center" vertical="center" wrapText="1"/>
      <protection hidden="1"/>
    </xf>
    <xf numFmtId="0" fontId="74" fillId="6" borderId="0" xfId="0" applyFont="1" applyFill="1" applyAlignment="1" applyProtection="1">
      <alignment horizontal="left" vertical="center" wrapText="1"/>
      <protection hidden="1"/>
    </xf>
    <xf numFmtId="0" fontId="0" fillId="0" borderId="0" xfId="0" applyAlignment="1" applyProtection="1">
      <alignment wrapText="1"/>
      <protection hidden="1"/>
    </xf>
    <xf numFmtId="0" fontId="25" fillId="0" borderId="0" xfId="0" applyFont="1" applyAlignment="1" applyProtection="1">
      <alignment vertical="center"/>
      <protection hidden="1"/>
    </xf>
    <xf numFmtId="0" fontId="0" fillId="0" borderId="0" xfId="0" applyAlignment="1" applyProtection="1">
      <alignment vertical="center" wrapText="1"/>
      <protection hidden="1"/>
    </xf>
    <xf numFmtId="0" fontId="74" fillId="6" borderId="8" xfId="0" applyFont="1" applyFill="1" applyBorder="1" applyAlignment="1" applyProtection="1">
      <alignment horizontal="left" vertical="center" wrapText="1"/>
      <protection hidden="1"/>
    </xf>
    <xf numFmtId="0" fontId="36" fillId="9" borderId="16" xfId="0" applyFont="1" applyFill="1" applyBorder="1" applyAlignment="1" applyProtection="1">
      <alignment horizontal="center" vertical="center" wrapText="1"/>
      <protection hidden="1"/>
    </xf>
    <xf numFmtId="0" fontId="36" fillId="9" borderId="14" xfId="0" applyFont="1" applyFill="1" applyBorder="1" applyAlignment="1" applyProtection="1">
      <alignment horizontal="center" vertical="center" wrapText="1"/>
      <protection hidden="1"/>
    </xf>
    <xf numFmtId="0" fontId="36" fillId="2" borderId="15" xfId="0" applyFont="1" applyFill="1" applyBorder="1" applyAlignment="1" applyProtection="1">
      <alignment horizontal="center" vertical="center" wrapText="1"/>
      <protection hidden="1"/>
    </xf>
    <xf numFmtId="0" fontId="6" fillId="0" borderId="6" xfId="0" applyFont="1" applyBorder="1" applyAlignment="1" applyProtection="1">
      <alignment vertical="center"/>
      <protection hidden="1"/>
    </xf>
    <xf numFmtId="0" fontId="20" fillId="4" borderId="7" xfId="0" applyFont="1" applyFill="1" applyBorder="1" applyAlignment="1" applyProtection="1">
      <alignment horizontal="right" vertical="center"/>
      <protection hidden="1"/>
    </xf>
    <xf numFmtId="0" fontId="0" fillId="0" borderId="6" xfId="0" applyBorder="1" applyAlignment="1" applyProtection="1">
      <alignment vertical="center"/>
      <protection hidden="1"/>
    </xf>
    <xf numFmtId="0" fontId="78" fillId="0" borderId="6" xfId="0" applyFont="1" applyBorder="1" applyAlignment="1" applyProtection="1">
      <alignment horizontal="center" vertical="center"/>
      <protection hidden="1"/>
    </xf>
    <xf numFmtId="0" fontId="26" fillId="0" borderId="0" xfId="0" applyFont="1" applyAlignment="1" applyProtection="1">
      <alignment vertical="center"/>
      <protection hidden="1"/>
    </xf>
    <xf numFmtId="2" fontId="0" fillId="0" borderId="0" xfId="0" applyNumberFormat="1" applyProtection="1">
      <protection hidden="1"/>
    </xf>
    <xf numFmtId="0" fontId="26" fillId="0" borderId="6" xfId="0" applyFont="1" applyBorder="1" applyAlignment="1" applyProtection="1">
      <alignment vertical="center"/>
      <protection hidden="1"/>
    </xf>
    <xf numFmtId="0" fontId="26" fillId="0" borderId="6" xfId="0" applyFont="1" applyBorder="1" applyAlignment="1" applyProtection="1">
      <alignment horizontal="center" vertical="center"/>
      <protection hidden="1"/>
    </xf>
    <xf numFmtId="0" fontId="89" fillId="0" borderId="6" xfId="0" applyFont="1" applyBorder="1" applyAlignment="1" applyProtection="1">
      <alignment horizontal="right" vertical="center"/>
      <protection hidden="1"/>
    </xf>
    <xf numFmtId="0" fontId="90" fillId="0" borderId="6" xfId="0" applyFont="1" applyBorder="1" applyAlignment="1" applyProtection="1">
      <alignment horizontal="right" vertical="center"/>
      <protection hidden="1"/>
    </xf>
    <xf numFmtId="0" fontId="18" fillId="6" borderId="0" xfId="0" applyFont="1" applyFill="1" applyAlignment="1" applyProtection="1">
      <alignment horizontal="left" vertical="center"/>
      <protection hidden="1"/>
    </xf>
    <xf numFmtId="0" fontId="23" fillId="0" borderId="0" xfId="0" applyFont="1" applyAlignment="1" applyProtection="1">
      <alignment horizontal="center" vertical="center"/>
      <protection hidden="1"/>
    </xf>
    <xf numFmtId="0" fontId="18" fillId="0" borderId="8" xfId="0" applyFont="1" applyBorder="1" applyAlignment="1" applyProtection="1">
      <alignment horizontal="left" vertical="center"/>
      <protection hidden="1"/>
    </xf>
    <xf numFmtId="0" fontId="36" fillId="9" borderId="6" xfId="0" applyFont="1" applyFill="1" applyBorder="1" applyAlignment="1" applyProtection="1">
      <alignment horizontal="center" vertical="center"/>
      <protection hidden="1"/>
    </xf>
    <xf numFmtId="0" fontId="5" fillId="0" borderId="6" xfId="0" applyFont="1" applyBorder="1" applyAlignment="1" applyProtection="1">
      <alignment vertical="center"/>
      <protection hidden="1"/>
    </xf>
    <xf numFmtId="0" fontId="95" fillId="0" borderId="0" xfId="0" applyFont="1" applyAlignment="1" applyProtection="1">
      <alignment vertical="center"/>
      <protection hidden="1"/>
    </xf>
    <xf numFmtId="0" fontId="87" fillId="0" borderId="6" xfId="0" applyFont="1" applyBorder="1" applyAlignment="1" applyProtection="1">
      <alignment horizontal="center" vertical="center"/>
      <protection hidden="1"/>
    </xf>
    <xf numFmtId="0" fontId="26" fillId="4" borderId="6" xfId="0" applyFont="1" applyFill="1" applyBorder="1" applyAlignment="1" applyProtection="1">
      <alignment vertical="center"/>
      <protection hidden="1"/>
    </xf>
    <xf numFmtId="0" fontId="26" fillId="4" borderId="6" xfId="0" applyFont="1" applyFill="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18" fillId="0" borderId="8" xfId="0" applyFont="1" applyBorder="1" applyAlignment="1" applyProtection="1">
      <alignment horizontal="center" vertical="center"/>
      <protection hidden="1"/>
    </xf>
    <xf numFmtId="0" fontId="36" fillId="9" borderId="6" xfId="0" applyFont="1" applyFill="1" applyBorder="1" applyAlignment="1" applyProtection="1">
      <alignment horizontal="center" vertical="center" wrapText="1"/>
      <protection hidden="1"/>
    </xf>
    <xf numFmtId="0" fontId="24" fillId="4" borderId="7" xfId="0" applyFont="1" applyFill="1" applyBorder="1" applyAlignment="1" applyProtection="1">
      <alignment horizontal="right" vertical="center"/>
      <protection hidden="1"/>
    </xf>
    <xf numFmtId="0" fontId="5" fillId="6" borderId="0" xfId="0" applyFont="1" applyFill="1" applyAlignment="1" applyProtection="1">
      <alignment vertical="center"/>
      <protection hidden="1"/>
    </xf>
    <xf numFmtId="0" fontId="5" fillId="0" borderId="0" xfId="0" applyFont="1" applyAlignment="1" applyProtection="1">
      <alignment horizontal="center" vertical="center"/>
      <protection hidden="1"/>
    </xf>
    <xf numFmtId="9" fontId="52" fillId="0" borderId="0" xfId="1" applyFont="1" applyFill="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4" borderId="6" xfId="0" applyFont="1" applyFill="1" applyBorder="1" applyAlignment="1" applyProtection="1">
      <alignment horizontal="center" vertical="center"/>
      <protection hidden="1"/>
    </xf>
    <xf numFmtId="0" fontId="5" fillId="0" borderId="6" xfId="0" applyFont="1" applyBorder="1" applyAlignment="1" applyProtection="1">
      <alignment horizontal="left" vertical="center" indent="1"/>
      <protection hidden="1"/>
    </xf>
    <xf numFmtId="0" fontId="22" fillId="0" borderId="0" xfId="0" applyFont="1" applyProtection="1">
      <protection hidden="1"/>
    </xf>
    <xf numFmtId="1" fontId="0" fillId="0" borderId="0" xfId="0" applyNumberFormat="1" applyProtection="1">
      <protection hidden="1"/>
    </xf>
    <xf numFmtId="9" fontId="0" fillId="0" borderId="0" xfId="0" applyNumberFormat="1" applyProtection="1">
      <protection hidden="1"/>
    </xf>
    <xf numFmtId="0" fontId="107" fillId="14" borderId="0" xfId="0" applyFont="1" applyFill="1" applyAlignment="1" applyProtection="1">
      <alignment horizontal="center" vertical="center"/>
      <protection hidden="1"/>
    </xf>
    <xf numFmtId="0" fontId="104" fillId="14" borderId="0" xfId="0" applyFont="1" applyFill="1" applyAlignment="1" applyProtection="1">
      <alignment horizontal="left" vertical="center" indent="1"/>
      <protection hidden="1"/>
    </xf>
    <xf numFmtId="0" fontId="106" fillId="14" borderId="0" xfId="0" applyFont="1" applyFill="1" applyAlignment="1" applyProtection="1">
      <alignment horizontal="left" indent="1"/>
      <protection hidden="1"/>
    </xf>
    <xf numFmtId="0" fontId="104" fillId="14" borderId="0" xfId="0" applyFont="1" applyFill="1" applyAlignment="1" applyProtection="1">
      <alignment horizontal="left" vertical="center" wrapText="1" indent="1"/>
      <protection hidden="1"/>
    </xf>
    <xf numFmtId="0" fontId="104" fillId="14" borderId="0" xfId="0" applyFont="1" applyFill="1" applyAlignment="1" applyProtection="1">
      <alignment vertical="center" wrapText="1"/>
      <protection hidden="1"/>
    </xf>
    <xf numFmtId="0" fontId="55" fillId="14" borderId="0" xfId="0" applyFont="1" applyFill="1" applyProtection="1">
      <protection hidden="1"/>
    </xf>
    <xf numFmtId="0" fontId="0" fillId="14" borderId="0" xfId="0" applyFill="1" applyProtection="1">
      <protection hidden="1"/>
    </xf>
    <xf numFmtId="0" fontId="72" fillId="14" borderId="0" xfId="4" applyFont="1" applyFill="1" applyAlignment="1" applyProtection="1">
      <alignment vertical="center"/>
      <protection hidden="1"/>
    </xf>
    <xf numFmtId="0" fontId="72" fillId="6" borderId="0" xfId="4" applyFont="1" applyFill="1" applyAlignment="1" applyProtection="1">
      <alignment vertical="center"/>
      <protection hidden="1"/>
    </xf>
    <xf numFmtId="0" fontId="28" fillId="2" borderId="2" xfId="0" applyFont="1" applyFill="1" applyBorder="1" applyAlignment="1" applyProtection="1">
      <alignment horizontal="center" vertical="top"/>
      <protection hidden="1"/>
    </xf>
    <xf numFmtId="0" fontId="104" fillId="6" borderId="1" xfId="0" applyFont="1" applyFill="1" applyBorder="1" applyAlignment="1" applyProtection="1">
      <alignment horizontal="left" vertical="center" wrapText="1"/>
      <protection hidden="1"/>
    </xf>
    <xf numFmtId="0" fontId="106" fillId="6" borderId="1" xfId="0" applyFont="1" applyFill="1" applyBorder="1" applyProtection="1">
      <protection hidden="1"/>
    </xf>
    <xf numFmtId="0" fontId="104" fillId="6" borderId="1" xfId="0" applyFont="1" applyFill="1" applyBorder="1" applyAlignment="1" applyProtection="1">
      <alignment horizontal="left" indent="1"/>
      <protection hidden="1"/>
    </xf>
    <xf numFmtId="0" fontId="61" fillId="6" borderId="1" xfId="0" applyFont="1" applyFill="1" applyBorder="1" applyAlignment="1" applyProtection="1">
      <alignment horizontal="left" indent="1"/>
      <protection hidden="1"/>
    </xf>
    <xf numFmtId="0" fontId="61" fillId="6" borderId="1" xfId="0" applyFont="1" applyFill="1" applyBorder="1" applyProtection="1">
      <protection hidden="1"/>
    </xf>
    <xf numFmtId="0" fontId="26" fillId="6" borderId="1" xfId="0" applyFont="1" applyFill="1" applyBorder="1" applyProtection="1">
      <protection hidden="1"/>
    </xf>
    <xf numFmtId="0" fontId="55" fillId="6" borderId="1" xfId="0" applyFont="1" applyFill="1" applyBorder="1" applyProtection="1">
      <protection hidden="1"/>
    </xf>
    <xf numFmtId="0" fontId="2" fillId="6" borderId="1" xfId="0" applyFont="1" applyFill="1" applyBorder="1" applyAlignment="1" applyProtection="1">
      <alignment horizontal="left" vertical="top" wrapText="1"/>
      <protection hidden="1"/>
    </xf>
    <xf numFmtId="0" fontId="2" fillId="6" borderId="0" xfId="0" applyFont="1" applyFill="1" applyAlignment="1" applyProtection="1">
      <alignment horizontal="left" vertical="top" wrapText="1"/>
      <protection hidden="1"/>
    </xf>
    <xf numFmtId="0" fontId="2" fillId="6" borderId="2" xfId="0" applyFont="1" applyFill="1" applyBorder="1" applyAlignment="1" applyProtection="1">
      <alignment horizontal="left" vertical="top" wrapText="1"/>
      <protection hidden="1"/>
    </xf>
    <xf numFmtId="0" fontId="102" fillId="6" borderId="1" xfId="0" applyFont="1" applyFill="1" applyBorder="1" applyAlignment="1" applyProtection="1">
      <alignment horizontal="left" vertical="center"/>
      <protection hidden="1"/>
    </xf>
    <xf numFmtId="0" fontId="102" fillId="6" borderId="0" xfId="0" applyFont="1" applyFill="1" applyAlignment="1" applyProtection="1">
      <alignment horizontal="left" vertical="center"/>
      <protection hidden="1"/>
    </xf>
    <xf numFmtId="0" fontId="102" fillId="6" borderId="2" xfId="0" applyFont="1" applyFill="1" applyBorder="1" applyAlignment="1" applyProtection="1">
      <alignment horizontal="left" vertical="center"/>
      <protection hidden="1"/>
    </xf>
    <xf numFmtId="0" fontId="104" fillId="6" borderId="1" xfId="0" applyFont="1" applyFill="1" applyBorder="1" applyAlignment="1" applyProtection="1">
      <alignment horizontal="left" vertical="top" indent="1"/>
      <protection hidden="1"/>
    </xf>
    <xf numFmtId="0" fontId="104" fillId="6" borderId="1" xfId="0" applyFont="1" applyFill="1" applyBorder="1" applyAlignment="1" applyProtection="1">
      <alignment vertical="top"/>
      <protection hidden="1"/>
    </xf>
    <xf numFmtId="0" fontId="104" fillId="6" borderId="1" xfId="0" applyFont="1" applyFill="1" applyBorder="1" applyAlignment="1" applyProtection="1">
      <alignment horizontal="left" vertical="top" wrapText="1"/>
      <protection hidden="1"/>
    </xf>
    <xf numFmtId="0" fontId="0" fillId="6" borderId="1" xfId="0" applyFill="1" applyBorder="1" applyProtection="1">
      <protection hidden="1"/>
    </xf>
    <xf numFmtId="0" fontId="0" fillId="6" borderId="0" xfId="0" applyFill="1" applyAlignment="1" applyProtection="1">
      <alignment vertical="top"/>
      <protection hidden="1"/>
    </xf>
    <xf numFmtId="0" fontId="0" fillId="6" borderId="3" xfId="0" applyFill="1" applyBorder="1" applyProtection="1">
      <protection hidden="1"/>
    </xf>
    <xf numFmtId="0" fontId="0" fillId="6" borderId="5" xfId="0" applyFill="1" applyBorder="1" applyProtection="1">
      <protection hidden="1"/>
    </xf>
    <xf numFmtId="0" fontId="28" fillId="6" borderId="0" xfId="0" applyFont="1" applyFill="1" applyAlignment="1" applyProtection="1">
      <alignment horizontal="center" vertical="top" wrapText="1"/>
      <protection hidden="1"/>
    </xf>
    <xf numFmtId="0" fontId="0" fillId="6" borderId="30" xfId="0" applyFill="1" applyBorder="1" applyProtection="1">
      <protection hidden="1"/>
    </xf>
    <xf numFmtId="0" fontId="104" fillId="6" borderId="1" xfId="0" applyFont="1" applyFill="1" applyBorder="1" applyAlignment="1" applyProtection="1">
      <alignment horizontal="left" vertical="center" wrapText="1" indent="1"/>
      <protection hidden="1"/>
    </xf>
    <xf numFmtId="0" fontId="61" fillId="6" borderId="0" xfId="0" applyFont="1" applyFill="1" applyAlignment="1" applyProtection="1">
      <alignment vertical="top"/>
      <protection hidden="1"/>
    </xf>
    <xf numFmtId="0" fontId="62" fillId="6" borderId="0" xfId="0" applyFont="1" applyFill="1" applyAlignment="1" applyProtection="1">
      <alignment vertical="top"/>
      <protection hidden="1"/>
    </xf>
    <xf numFmtId="0" fontId="0" fillId="6" borderId="0" xfId="0" applyFill="1" applyAlignment="1" applyProtection="1">
      <alignment wrapText="1"/>
      <protection hidden="1"/>
    </xf>
    <xf numFmtId="0" fontId="63" fillId="6" borderId="0" xfId="0" applyFont="1" applyFill="1" applyAlignment="1" applyProtection="1">
      <alignment vertical="top"/>
      <protection hidden="1"/>
    </xf>
    <xf numFmtId="0" fontId="63" fillId="6" borderId="0" xfId="0" applyFont="1" applyFill="1" applyAlignment="1" applyProtection="1">
      <alignment vertical="center"/>
      <protection hidden="1"/>
    </xf>
    <xf numFmtId="0" fontId="64" fillId="6" borderId="0" xfId="0" applyFont="1" applyFill="1" applyAlignment="1" applyProtection="1">
      <alignment vertical="top"/>
      <protection hidden="1"/>
    </xf>
    <xf numFmtId="0" fontId="70" fillId="0" borderId="0" xfId="0" applyFont="1" applyAlignment="1" applyProtection="1">
      <alignment horizontal="left" vertical="center" wrapText="1"/>
      <protection hidden="1"/>
    </xf>
    <xf numFmtId="0" fontId="18" fillId="6" borderId="0" xfId="0" applyFont="1" applyFill="1" applyAlignment="1" applyProtection="1">
      <alignment horizontal="center" vertical="center"/>
      <protection hidden="1"/>
    </xf>
    <xf numFmtId="0" fontId="54" fillId="6" borderId="0" xfId="0" applyFont="1" applyFill="1" applyAlignment="1" applyProtection="1">
      <alignment horizontal="center" vertical="center"/>
      <protection hidden="1"/>
    </xf>
    <xf numFmtId="0" fontId="28" fillId="2" borderId="1" xfId="0" applyFont="1" applyFill="1" applyBorder="1" applyAlignment="1" applyProtection="1">
      <alignment horizontal="center" vertical="center"/>
      <protection hidden="1"/>
    </xf>
    <xf numFmtId="0" fontId="28" fillId="2" borderId="0" xfId="0" applyFont="1" applyFill="1" applyAlignment="1" applyProtection="1">
      <alignment horizontal="center" vertical="center"/>
      <protection hidden="1"/>
    </xf>
    <xf numFmtId="0" fontId="28" fillId="2" borderId="2" xfId="0" applyFont="1" applyFill="1" applyBorder="1" applyAlignment="1" applyProtection="1">
      <alignment horizontal="left" vertical="center" indent="1"/>
      <protection hidden="1"/>
    </xf>
    <xf numFmtId="0" fontId="102" fillId="3" borderId="3" xfId="0" applyFont="1" applyFill="1" applyBorder="1" applyAlignment="1" applyProtection="1">
      <alignment horizontal="center" vertical="center"/>
      <protection hidden="1"/>
    </xf>
    <xf numFmtId="0" fontId="99" fillId="13" borderId="4" xfId="0" applyFont="1" applyFill="1" applyBorder="1" applyAlignment="1" applyProtection="1">
      <alignment horizontal="left" vertical="center" wrapText="1" indent="1"/>
      <protection hidden="1"/>
    </xf>
    <xf numFmtId="0" fontId="100" fillId="6" borderId="4" xfId="0" applyFont="1" applyFill="1" applyBorder="1" applyAlignment="1" applyProtection="1">
      <alignment horizontal="left" vertical="center" wrapText="1" indent="1"/>
      <protection locked="0" hidden="1"/>
    </xf>
    <xf numFmtId="0" fontId="100" fillId="6" borderId="5" xfId="0" applyFont="1" applyFill="1" applyBorder="1" applyAlignment="1" applyProtection="1">
      <alignment horizontal="left" vertical="center" wrapText="1" indent="1"/>
      <protection locked="0" hidden="1"/>
    </xf>
    <xf numFmtId="0" fontId="100" fillId="6" borderId="12" xfId="0" applyFont="1" applyFill="1" applyBorder="1" applyAlignment="1" applyProtection="1">
      <alignment horizontal="left" vertical="center" wrapText="1" indent="1"/>
      <protection locked="0" hidden="1"/>
    </xf>
    <xf numFmtId="0" fontId="28" fillId="6" borderId="0" xfId="0" applyFont="1" applyFill="1" applyAlignment="1" applyProtection="1">
      <alignment horizontal="center" vertical="center"/>
      <protection hidden="1"/>
    </xf>
    <xf numFmtId="0" fontId="28" fillId="2" borderId="1" xfId="0" applyFont="1" applyFill="1" applyBorder="1" applyAlignment="1" applyProtection="1">
      <alignment horizontal="left" vertical="center" indent="1"/>
      <protection hidden="1"/>
    </xf>
    <xf numFmtId="14" fontId="100" fillId="6" borderId="3" xfId="0" applyNumberFormat="1" applyFont="1" applyFill="1" applyBorder="1" applyAlignment="1" applyProtection="1">
      <alignment horizontal="left" vertical="center" wrapText="1" indent="1"/>
      <protection locked="0" hidden="1"/>
    </xf>
    <xf numFmtId="14" fontId="100" fillId="6" borderId="21" xfId="0" applyNumberFormat="1" applyFont="1" applyFill="1" applyBorder="1" applyAlignment="1" applyProtection="1">
      <alignment horizontal="left" vertical="center" wrapText="1" indent="1"/>
      <protection locked="0" hidden="1"/>
    </xf>
    <xf numFmtId="0" fontId="100" fillId="6" borderId="22" xfId="0" applyFont="1" applyFill="1" applyBorder="1" applyAlignment="1" applyProtection="1">
      <alignment horizontal="left" vertical="center" wrapText="1" indent="1"/>
      <protection locked="0" hidden="1"/>
    </xf>
    <xf numFmtId="0" fontId="100" fillId="6" borderId="0" xfId="0" applyFont="1" applyFill="1" applyAlignment="1" applyProtection="1">
      <alignment vertical="center"/>
      <protection locked="0" hidden="1"/>
    </xf>
    <xf numFmtId="0" fontId="100" fillId="6" borderId="0" xfId="0" applyFont="1" applyFill="1" applyAlignment="1" applyProtection="1">
      <alignment vertical="top"/>
      <protection locked="0" hidden="1"/>
    </xf>
    <xf numFmtId="0" fontId="110" fillId="6" borderId="0" xfId="0" applyFont="1" applyFill="1" applyAlignment="1" applyProtection="1">
      <alignment horizontal="left" vertical="top" wrapText="1"/>
      <protection hidden="1"/>
    </xf>
    <xf numFmtId="0" fontId="111" fillId="6" borderId="0" xfId="4" applyFont="1" applyFill="1" applyBorder="1" applyAlignment="1" applyProtection="1">
      <alignment horizontal="left" vertical="center"/>
      <protection hidden="1"/>
    </xf>
    <xf numFmtId="0" fontId="111" fillId="6" borderId="0" xfId="4" applyFont="1" applyFill="1" applyBorder="1" applyAlignment="1" applyProtection="1">
      <protection hidden="1"/>
    </xf>
    <xf numFmtId="9" fontId="73" fillId="0" borderId="6" xfId="0" applyNumberFormat="1" applyFont="1" applyBorder="1" applyAlignment="1" applyProtection="1">
      <alignment horizontal="center" vertical="center"/>
      <protection locked="0" hidden="1"/>
    </xf>
    <xf numFmtId="0" fontId="118" fillId="6" borderId="0" xfId="4" applyFont="1" applyFill="1" applyBorder="1" applyAlignment="1" applyProtection="1">
      <protection hidden="1"/>
    </xf>
    <xf numFmtId="0" fontId="72" fillId="6" borderId="0" xfId="4" applyFont="1" applyFill="1" applyBorder="1" applyAlignment="1" applyProtection="1">
      <protection hidden="1"/>
    </xf>
    <xf numFmtId="0" fontId="60" fillId="6" borderId="33" xfId="0" applyFont="1" applyFill="1" applyBorder="1" applyAlignment="1" applyProtection="1">
      <alignment horizontal="center" vertical="center"/>
      <protection hidden="1"/>
    </xf>
    <xf numFmtId="0" fontId="0" fillId="6" borderId="0" xfId="0" applyFill="1" applyProtection="1">
      <protection locked="0" hidden="1"/>
    </xf>
    <xf numFmtId="0" fontId="0" fillId="6" borderId="0" xfId="0" applyFill="1" applyAlignment="1" applyProtection="1">
      <alignment vertical="center"/>
      <protection locked="0" hidden="1"/>
    </xf>
    <xf numFmtId="0" fontId="119" fillId="9" borderId="32" xfId="0" applyFont="1" applyFill="1" applyBorder="1" applyAlignment="1" applyProtection="1">
      <alignment horizontal="center" vertical="center" wrapText="1"/>
      <protection hidden="1"/>
    </xf>
    <xf numFmtId="0" fontId="73" fillId="4" borderId="7" xfId="0" applyFont="1" applyFill="1" applyBorder="1" applyAlignment="1" applyProtection="1">
      <alignment horizontal="right" vertical="center"/>
      <protection hidden="1"/>
    </xf>
    <xf numFmtId="1" fontId="73" fillId="4" borderId="6" xfId="0" applyNumberFormat="1" applyFont="1" applyFill="1" applyBorder="1" applyAlignment="1" applyProtection="1">
      <alignment horizontal="center" vertical="center"/>
      <protection hidden="1"/>
    </xf>
    <xf numFmtId="0" fontId="109" fillId="6" borderId="0" xfId="0" applyFont="1" applyFill="1" applyAlignment="1" applyProtection="1">
      <alignment horizontal="left"/>
      <protection hidden="1"/>
    </xf>
    <xf numFmtId="0" fontId="104" fillId="6" borderId="0" xfId="0" applyFont="1" applyFill="1" applyAlignment="1" applyProtection="1">
      <alignment horizontal="left" indent="2"/>
      <protection hidden="1"/>
    </xf>
    <xf numFmtId="0" fontId="120" fillId="9" borderId="34" xfId="0" applyFont="1" applyFill="1" applyBorder="1" applyAlignment="1" applyProtection="1">
      <alignment horizontal="center" vertical="center" wrapText="1"/>
      <protection hidden="1"/>
    </xf>
    <xf numFmtId="0" fontId="120" fillId="9" borderId="32" xfId="0" applyFont="1" applyFill="1" applyBorder="1" applyAlignment="1" applyProtection="1">
      <alignment horizontal="center" vertical="center" wrapText="1"/>
      <protection hidden="1"/>
    </xf>
    <xf numFmtId="0" fontId="20" fillId="4" borderId="7" xfId="0" applyFont="1" applyFill="1" applyBorder="1" applyAlignment="1" applyProtection="1">
      <alignment horizontal="center" vertical="center"/>
      <protection hidden="1"/>
    </xf>
    <xf numFmtId="1" fontId="73" fillId="16" borderId="6" xfId="0" applyNumberFormat="1" applyFont="1" applyFill="1" applyBorder="1" applyAlignment="1" applyProtection="1">
      <alignment horizontal="center" vertical="center"/>
      <protection hidden="1"/>
    </xf>
    <xf numFmtId="0" fontId="122" fillId="15" borderId="34" xfId="0" applyFont="1" applyFill="1" applyBorder="1" applyAlignment="1" applyProtection="1">
      <alignment horizontal="center" vertical="center" wrapText="1"/>
      <protection hidden="1"/>
    </xf>
    <xf numFmtId="0" fontId="41" fillId="6" borderId="0" xfId="0" applyFont="1" applyFill="1" applyAlignment="1" applyProtection="1">
      <alignment horizontal="center" vertical="center"/>
      <protection hidden="1"/>
    </xf>
    <xf numFmtId="0" fontId="0" fillId="6" borderId="0" xfId="0" applyFill="1" applyAlignment="1" applyProtection="1">
      <alignment horizontal="center" vertical="center"/>
      <protection hidden="1"/>
    </xf>
    <xf numFmtId="0" fontId="49" fillId="6" borderId="0" xfId="0" applyFont="1" applyFill="1" applyAlignment="1" applyProtection="1">
      <alignment horizontal="center" vertical="center"/>
      <protection hidden="1"/>
    </xf>
    <xf numFmtId="0" fontId="112" fillId="6" borderId="0" xfId="0" applyFont="1" applyFill="1" applyAlignment="1" applyProtection="1">
      <alignment horizontal="left" vertical="center" indent="3"/>
      <protection hidden="1"/>
    </xf>
    <xf numFmtId="0" fontId="112" fillId="6" borderId="0" xfId="0" applyFont="1" applyFill="1" applyAlignment="1" applyProtection="1">
      <alignment horizontal="left" vertical="center"/>
      <protection hidden="1"/>
    </xf>
    <xf numFmtId="0" fontId="105" fillId="0" borderId="0" xfId="0" applyFont="1" applyProtection="1">
      <protection hidden="1"/>
    </xf>
    <xf numFmtId="0" fontId="19" fillId="7" borderId="0" xfId="0" applyFont="1" applyFill="1" applyAlignment="1" applyProtection="1">
      <alignment vertical="center"/>
      <protection hidden="1"/>
    </xf>
    <xf numFmtId="0" fontId="20" fillId="0" borderId="6" xfId="0" applyFont="1" applyBorder="1" applyAlignment="1" applyProtection="1">
      <alignment horizontal="center" vertical="center"/>
      <protection locked="0" hidden="1"/>
    </xf>
    <xf numFmtId="0" fontId="104" fillId="6" borderId="35" xfId="0" applyFont="1" applyFill="1" applyBorder="1" applyAlignment="1" applyProtection="1">
      <alignment vertical="top" wrapText="1"/>
      <protection hidden="1"/>
    </xf>
    <xf numFmtId="0" fontId="104" fillId="6" borderId="36" xfId="0" applyFont="1" applyFill="1" applyBorder="1" applyAlignment="1" applyProtection="1">
      <alignment vertical="top" wrapText="1"/>
      <protection hidden="1"/>
    </xf>
    <xf numFmtId="0" fontId="127" fillId="0" borderId="0" xfId="0" applyFont="1" applyAlignment="1" applyProtection="1">
      <alignment horizontal="right" vertical="center"/>
      <protection hidden="1"/>
    </xf>
    <xf numFmtId="1" fontId="58" fillId="11" borderId="6" xfId="1" applyNumberFormat="1" applyFont="1" applyFill="1" applyBorder="1" applyAlignment="1" applyProtection="1">
      <alignment horizontal="center" vertical="center"/>
      <protection hidden="1"/>
    </xf>
    <xf numFmtId="0" fontId="89" fillId="0" borderId="6" xfId="0" applyFont="1" applyBorder="1" applyAlignment="1" applyProtection="1">
      <alignment horizontal="center" vertical="center"/>
      <protection hidden="1"/>
    </xf>
    <xf numFmtId="9" fontId="89" fillId="0" borderId="6" xfId="1" applyFont="1" applyBorder="1" applyAlignment="1" applyProtection="1">
      <alignment horizontal="center" vertical="center"/>
      <protection hidden="1"/>
    </xf>
    <xf numFmtId="9" fontId="90" fillId="0" borderId="6" xfId="1" applyFont="1" applyBorder="1" applyAlignment="1" applyProtection="1">
      <alignment horizontal="center" vertical="center"/>
      <protection hidden="1"/>
    </xf>
    <xf numFmtId="0" fontId="90" fillId="0" borderId="6" xfId="0" applyFont="1" applyBorder="1" applyAlignment="1" applyProtection="1">
      <alignment horizontal="center" vertical="center"/>
      <protection hidden="1"/>
    </xf>
    <xf numFmtId="0" fontId="39" fillId="0" borderId="0" xfId="0" applyFont="1" applyAlignment="1" applyProtection="1">
      <alignment horizontal="left" vertical="center"/>
      <protection hidden="1"/>
    </xf>
    <xf numFmtId="0" fontId="0" fillId="0" borderId="0" xfId="0" applyAlignment="1" applyProtection="1">
      <alignment horizontal="left" vertical="center" indent="1"/>
      <protection hidden="1"/>
    </xf>
    <xf numFmtId="0" fontId="0" fillId="0" borderId="0" xfId="0" applyAlignment="1" applyProtection="1">
      <alignment horizontal="left" vertical="center" indent="3"/>
      <protection hidden="1"/>
    </xf>
    <xf numFmtId="0" fontId="49" fillId="0" borderId="0" xfId="0" applyFont="1" applyAlignment="1" applyProtection="1">
      <alignment horizontal="left" vertical="center" indent="3"/>
      <protection hidden="1"/>
    </xf>
    <xf numFmtId="0" fontId="41" fillId="0" borderId="0" xfId="0" applyFont="1" applyAlignment="1" applyProtection="1">
      <alignment horizontal="left" vertical="center" indent="3"/>
      <protection hidden="1"/>
    </xf>
    <xf numFmtId="0" fontId="0" fillId="0" borderId="0" xfId="0" applyAlignment="1" applyProtection="1">
      <alignment horizontal="left" indent="3"/>
      <protection hidden="1"/>
    </xf>
    <xf numFmtId="0" fontId="17" fillId="0" borderId="0" xfId="0" applyFont="1" applyAlignment="1" applyProtection="1">
      <alignment horizontal="left" vertical="center" indent="3"/>
      <protection hidden="1"/>
    </xf>
    <xf numFmtId="0" fontId="30" fillId="0" borderId="0" xfId="0" applyFont="1" applyAlignment="1" applyProtection="1">
      <alignment horizontal="left" vertical="center" indent="3"/>
      <protection hidden="1"/>
    </xf>
    <xf numFmtId="0" fontId="31" fillId="0" borderId="0" xfId="0" applyFont="1" applyAlignment="1" applyProtection="1">
      <alignment horizontal="left" vertical="center" indent="3"/>
      <protection hidden="1"/>
    </xf>
    <xf numFmtId="0" fontId="27" fillId="6" borderId="0" xfId="0" applyFont="1" applyFill="1" applyAlignment="1" applyProtection="1">
      <alignment horizontal="left" vertical="center" indent="3"/>
      <protection hidden="1"/>
    </xf>
    <xf numFmtId="0" fontId="3" fillId="0" borderId="0" xfId="0" applyFont="1" applyAlignment="1" applyProtection="1">
      <alignment horizontal="left" vertical="center" indent="3"/>
      <protection hidden="1"/>
    </xf>
    <xf numFmtId="0" fontId="23" fillId="0" borderId="0" xfId="0" applyFont="1" applyAlignment="1" applyProtection="1">
      <alignment horizontal="left" vertical="center" indent="3"/>
      <protection hidden="1"/>
    </xf>
    <xf numFmtId="0" fontId="0" fillId="0" borderId="4" xfId="0" applyBorder="1" applyAlignment="1" applyProtection="1">
      <alignment horizontal="left" vertical="center" indent="3"/>
      <protection hidden="1"/>
    </xf>
    <xf numFmtId="0" fontId="0" fillId="0" borderId="4" xfId="0" applyBorder="1" applyAlignment="1" applyProtection="1">
      <alignment horizontal="left" indent="3"/>
      <protection hidden="1"/>
    </xf>
    <xf numFmtId="0" fontId="19" fillId="0" borderId="0" xfId="0" applyFont="1" applyAlignment="1" applyProtection="1">
      <alignment horizontal="left" vertical="center" indent="3"/>
      <protection hidden="1"/>
    </xf>
    <xf numFmtId="0" fontId="0" fillId="6" borderId="0" xfId="0" applyFill="1" applyAlignment="1" applyProtection="1">
      <alignment horizontal="left" indent="3"/>
      <protection hidden="1"/>
    </xf>
    <xf numFmtId="9" fontId="0" fillId="6" borderId="0" xfId="1" applyFont="1" applyFill="1" applyAlignment="1" applyProtection="1">
      <alignment horizontal="left" indent="3"/>
      <protection hidden="1"/>
    </xf>
    <xf numFmtId="0" fontId="80" fillId="0" borderId="0" xfId="0" applyFont="1" applyAlignment="1" applyProtection="1">
      <alignment horizontal="left" vertical="center" indent="3"/>
      <protection hidden="1"/>
    </xf>
    <xf numFmtId="1" fontId="139" fillId="17" borderId="6" xfId="0" applyNumberFormat="1" applyFont="1" applyFill="1" applyBorder="1" applyAlignment="1" applyProtection="1">
      <alignment horizontal="center" vertical="center"/>
      <protection hidden="1"/>
    </xf>
    <xf numFmtId="0" fontId="139" fillId="17" borderId="7" xfId="0" applyFont="1" applyFill="1" applyBorder="1" applyAlignment="1" applyProtection="1">
      <alignment horizontal="right" vertical="center"/>
      <protection hidden="1"/>
    </xf>
    <xf numFmtId="1" fontId="139" fillId="9" borderId="6" xfId="0" applyNumberFormat="1" applyFont="1" applyFill="1" applyBorder="1" applyAlignment="1" applyProtection="1">
      <alignment horizontal="center" vertical="center"/>
      <protection hidden="1"/>
    </xf>
    <xf numFmtId="0" fontId="131" fillId="8" borderId="5" xfId="0" applyFont="1" applyFill="1" applyBorder="1" applyAlignment="1" applyProtection="1">
      <alignment vertical="center"/>
      <protection hidden="1"/>
    </xf>
    <xf numFmtId="0" fontId="136" fillId="9" borderId="6" xfId="0" applyFont="1" applyFill="1" applyBorder="1" applyAlignment="1" applyProtection="1">
      <alignment horizontal="center" vertical="center"/>
      <protection hidden="1"/>
    </xf>
    <xf numFmtId="0" fontId="136" fillId="17" borderId="38" xfId="0" applyFont="1" applyFill="1" applyBorder="1" applyAlignment="1" applyProtection="1">
      <alignment horizontal="center" vertical="center"/>
      <protection hidden="1"/>
    </xf>
    <xf numFmtId="0" fontId="2" fillId="6" borderId="2" xfId="0" applyFont="1" applyFill="1" applyBorder="1" applyAlignment="1" applyProtection="1">
      <alignment horizontal="left" wrapText="1"/>
      <protection hidden="1"/>
    </xf>
    <xf numFmtId="0" fontId="120" fillId="17" borderId="7" xfId="0" applyFont="1" applyFill="1" applyBorder="1" applyAlignment="1" applyProtection="1">
      <alignment horizontal="center" vertical="center" wrapText="1"/>
      <protection hidden="1"/>
    </xf>
    <xf numFmtId="0" fontId="120" fillId="17" borderId="34" xfId="0" applyFont="1" applyFill="1" applyBorder="1" applyAlignment="1" applyProtection="1">
      <alignment horizontal="center" vertical="center" wrapText="1"/>
      <protection hidden="1"/>
    </xf>
    <xf numFmtId="0" fontId="122" fillId="17" borderId="34" xfId="0" applyFont="1" applyFill="1" applyBorder="1" applyAlignment="1" applyProtection="1">
      <alignment horizontal="center" vertical="center" wrapText="1"/>
      <protection hidden="1"/>
    </xf>
    <xf numFmtId="0" fontId="120" fillId="17" borderId="32" xfId="0" applyFont="1" applyFill="1" applyBorder="1" applyAlignment="1" applyProtection="1">
      <alignment horizontal="center" vertical="center" wrapText="1"/>
      <protection hidden="1"/>
    </xf>
    <xf numFmtId="1" fontId="20" fillId="18" borderId="6" xfId="0" applyNumberFormat="1" applyFont="1" applyFill="1" applyBorder="1" applyAlignment="1" applyProtection="1">
      <alignment horizontal="center" vertical="center"/>
      <protection hidden="1"/>
    </xf>
    <xf numFmtId="1" fontId="73" fillId="18" borderId="6" xfId="0" applyNumberFormat="1" applyFont="1" applyFill="1" applyBorder="1" applyAlignment="1" applyProtection="1">
      <alignment horizontal="center" vertical="center"/>
      <protection hidden="1"/>
    </xf>
    <xf numFmtId="0" fontId="20" fillId="18" borderId="7" xfId="0" applyFont="1" applyFill="1" applyBorder="1" applyAlignment="1" applyProtection="1">
      <alignment horizontal="right" vertical="center"/>
      <protection hidden="1"/>
    </xf>
    <xf numFmtId="0" fontId="73" fillId="18" borderId="7" xfId="0" applyFont="1" applyFill="1" applyBorder="1" applyAlignment="1" applyProtection="1">
      <alignment horizontal="right" vertical="center"/>
      <protection hidden="1"/>
    </xf>
    <xf numFmtId="0" fontId="60" fillId="9" borderId="6" xfId="0" applyFont="1" applyFill="1" applyBorder="1" applyAlignment="1" applyProtection="1">
      <alignment horizontal="center" vertical="center"/>
      <protection hidden="1"/>
    </xf>
    <xf numFmtId="14" fontId="5" fillId="0" borderId="6" xfId="0" applyNumberFormat="1" applyFont="1" applyBorder="1" applyAlignment="1" applyProtection="1">
      <alignment horizontal="center" vertical="center"/>
      <protection locked="0" hidden="1"/>
    </xf>
    <xf numFmtId="0" fontId="60" fillId="17" borderId="0" xfId="0" applyFont="1" applyFill="1" applyAlignment="1" applyProtection="1">
      <alignment horizontal="center" vertical="center"/>
      <protection hidden="1"/>
    </xf>
    <xf numFmtId="1" fontId="60" fillId="17" borderId="0" xfId="0" applyNumberFormat="1" applyFont="1" applyFill="1" applyAlignment="1" applyProtection="1">
      <alignment horizontal="center" vertical="center"/>
      <protection hidden="1"/>
    </xf>
    <xf numFmtId="0" fontId="104" fillId="6" borderId="1" xfId="0" applyFont="1" applyFill="1" applyBorder="1" applyProtection="1">
      <protection hidden="1"/>
    </xf>
    <xf numFmtId="0" fontId="102" fillId="6" borderId="1" xfId="0" applyFont="1" applyFill="1" applyBorder="1" applyAlignment="1" applyProtection="1">
      <alignment horizontal="left" indent="1"/>
      <protection hidden="1"/>
    </xf>
    <xf numFmtId="0" fontId="102" fillId="6" borderId="1" xfId="0" applyFont="1" applyFill="1" applyBorder="1" applyProtection="1">
      <protection hidden="1"/>
    </xf>
    <xf numFmtId="0" fontId="152" fillId="6" borderId="1" xfId="0" applyFont="1" applyFill="1" applyBorder="1" applyAlignment="1" applyProtection="1">
      <alignment horizontal="left" wrapText="1" indent="1"/>
      <protection hidden="1"/>
    </xf>
    <xf numFmtId="0" fontId="152" fillId="6" borderId="0" xfId="0" applyFont="1" applyFill="1" applyAlignment="1" applyProtection="1">
      <alignment horizontal="left" wrapText="1" indent="1"/>
      <protection hidden="1"/>
    </xf>
    <xf numFmtId="0" fontId="152" fillId="6" borderId="2" xfId="0" applyFont="1" applyFill="1" applyBorder="1" applyAlignment="1" applyProtection="1">
      <alignment horizontal="left" wrapText="1" indent="1"/>
      <protection hidden="1"/>
    </xf>
    <xf numFmtId="0" fontId="152" fillId="6" borderId="1" xfId="0" applyFont="1" applyFill="1" applyBorder="1" applyAlignment="1" applyProtection="1">
      <alignment horizontal="left" vertical="top" wrapText="1" indent="1"/>
      <protection hidden="1"/>
    </xf>
    <xf numFmtId="0" fontId="152" fillId="6" borderId="0" xfId="0" applyFont="1" applyFill="1" applyAlignment="1" applyProtection="1">
      <alignment horizontal="left" vertical="top" wrapText="1" indent="1"/>
      <protection hidden="1"/>
    </xf>
    <xf numFmtId="0" fontId="152" fillId="6" borderId="2" xfId="0" applyFont="1" applyFill="1" applyBorder="1" applyAlignment="1" applyProtection="1">
      <alignment horizontal="left" vertical="top" wrapText="1" indent="1"/>
      <protection hidden="1"/>
    </xf>
    <xf numFmtId="0" fontId="152" fillId="6" borderId="1" xfId="0" applyFont="1" applyFill="1" applyBorder="1" applyAlignment="1" applyProtection="1">
      <alignment vertical="top" wrapText="1"/>
      <protection hidden="1"/>
    </xf>
    <xf numFmtId="0" fontId="152" fillId="6" borderId="0" xfId="0" applyFont="1" applyFill="1" applyAlignment="1" applyProtection="1">
      <alignment vertical="top"/>
      <protection hidden="1"/>
    </xf>
    <xf numFmtId="0" fontId="152" fillId="6" borderId="0" xfId="0" applyFont="1" applyFill="1" applyAlignment="1" applyProtection="1">
      <alignment vertical="top" wrapText="1"/>
      <protection hidden="1"/>
    </xf>
    <xf numFmtId="0" fontId="152" fillId="6" borderId="2" xfId="0" applyFont="1" applyFill="1" applyBorder="1" applyAlignment="1" applyProtection="1">
      <alignment vertical="top" wrapText="1"/>
      <protection hidden="1"/>
    </xf>
    <xf numFmtId="0" fontId="152" fillId="6" borderId="1" xfId="0" applyFont="1" applyFill="1" applyBorder="1" applyAlignment="1" applyProtection="1">
      <alignment horizontal="left" vertical="top" wrapText="1"/>
      <protection hidden="1"/>
    </xf>
    <xf numFmtId="0" fontId="152" fillId="6" borderId="0" xfId="0" applyFont="1" applyFill="1" applyAlignment="1" applyProtection="1">
      <alignment horizontal="left" vertical="top"/>
      <protection hidden="1"/>
    </xf>
    <xf numFmtId="0" fontId="152" fillId="6" borderId="0" xfId="0" applyFont="1" applyFill="1" applyAlignment="1" applyProtection="1">
      <alignment horizontal="left" vertical="top" wrapText="1"/>
      <protection hidden="1"/>
    </xf>
    <xf numFmtId="0" fontId="152" fillId="6" borderId="2" xfId="0" applyFont="1" applyFill="1" applyBorder="1" applyAlignment="1" applyProtection="1">
      <alignment horizontal="left" vertical="top" wrapText="1"/>
      <protection hidden="1"/>
    </xf>
    <xf numFmtId="0" fontId="72" fillId="6" borderId="0" xfId="4" applyFont="1" applyFill="1" applyAlignment="1" applyProtection="1">
      <alignment horizontal="left"/>
      <protection hidden="1"/>
    </xf>
    <xf numFmtId="0" fontId="5" fillId="0" borderId="6" xfId="0" applyFont="1" applyBorder="1" applyAlignment="1" applyProtection="1">
      <alignment horizontal="center" vertical="center"/>
      <protection hidden="1"/>
    </xf>
    <xf numFmtId="0" fontId="0" fillId="0" borderId="0" xfId="0" applyAlignment="1" applyProtection="1">
      <alignment wrapText="1"/>
      <protection locked="0" hidden="1"/>
    </xf>
    <xf numFmtId="0" fontId="108" fillId="14" borderId="0" xfId="4" applyFont="1" applyFill="1" applyAlignment="1" applyProtection="1">
      <alignment horizontal="left" indent="1"/>
      <protection hidden="1"/>
    </xf>
    <xf numFmtId="0" fontId="71" fillId="14" borderId="0" xfId="4" applyFill="1" applyProtection="1">
      <protection hidden="1"/>
    </xf>
    <xf numFmtId="0" fontId="72" fillId="6" borderId="0" xfId="4" applyFont="1" applyFill="1" applyAlignment="1" applyProtection="1">
      <protection hidden="1"/>
    </xf>
    <xf numFmtId="0" fontId="0" fillId="6" borderId="0" xfId="0" applyFill="1" applyAlignment="1" applyProtection="1">
      <alignment vertical="top"/>
      <protection locked="0" hidden="1"/>
    </xf>
    <xf numFmtId="0" fontId="30" fillId="2" borderId="30" xfId="0" applyFont="1" applyFill="1" applyBorder="1" applyAlignment="1" applyProtection="1">
      <alignment vertical="center"/>
      <protection hidden="1"/>
    </xf>
    <xf numFmtId="0" fontId="30" fillId="2" borderId="23" xfId="0" applyFont="1" applyFill="1" applyBorder="1" applyAlignment="1" applyProtection="1">
      <alignment vertical="center"/>
      <protection hidden="1"/>
    </xf>
    <xf numFmtId="0" fontId="30" fillId="2" borderId="31" xfId="0" applyFont="1" applyFill="1" applyBorder="1" applyAlignment="1" applyProtection="1">
      <alignment vertical="center"/>
      <protection hidden="1"/>
    </xf>
    <xf numFmtId="0" fontId="30" fillId="6" borderId="0" xfId="0" applyFont="1" applyFill="1" applyAlignment="1" applyProtection="1">
      <alignment vertical="center"/>
      <protection hidden="1"/>
    </xf>
    <xf numFmtId="0" fontId="32" fillId="6" borderId="1" xfId="0" applyFont="1" applyFill="1" applyBorder="1" applyProtection="1">
      <protection hidden="1"/>
    </xf>
    <xf numFmtId="0" fontId="63" fillId="6" borderId="0" xfId="0" applyFont="1" applyFill="1" applyAlignment="1" applyProtection="1">
      <alignment horizontal="left" vertical="top" indent="2"/>
      <protection hidden="1"/>
    </xf>
    <xf numFmtId="0" fontId="104" fillId="6" borderId="0" xfId="0" applyFont="1" applyFill="1" applyAlignment="1" applyProtection="1">
      <alignment horizontal="left" vertical="top" wrapText="1" indent="2"/>
      <protection hidden="1"/>
    </xf>
    <xf numFmtId="0" fontId="32" fillId="6" borderId="3" xfId="0" applyFont="1" applyFill="1" applyBorder="1" applyProtection="1">
      <protection hidden="1"/>
    </xf>
    <xf numFmtId="0" fontId="104" fillId="6" borderId="4" xfId="0" applyFont="1" applyFill="1" applyBorder="1" applyAlignment="1" applyProtection="1">
      <alignment horizontal="left" vertical="top" wrapText="1"/>
      <protection hidden="1"/>
    </xf>
    <xf numFmtId="0" fontId="32" fillId="6" borderId="0" xfId="0" applyFont="1" applyFill="1" applyProtection="1">
      <protection hidden="1"/>
    </xf>
    <xf numFmtId="0" fontId="30" fillId="2" borderId="1" xfId="0"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30" fillId="2" borderId="2" xfId="0" applyFont="1" applyFill="1" applyBorder="1" applyAlignment="1" applyProtection="1">
      <alignment vertical="center"/>
      <protection hidden="1"/>
    </xf>
    <xf numFmtId="0" fontId="124" fillId="6" borderId="1" xfId="0" applyFont="1" applyFill="1" applyBorder="1" applyProtection="1">
      <protection hidden="1"/>
    </xf>
    <xf numFmtId="0" fontId="0" fillId="6" borderId="0" xfId="0" applyFill="1" applyAlignment="1" applyProtection="1">
      <alignment horizontal="left" vertical="center" wrapText="1"/>
      <protection hidden="1"/>
    </xf>
    <xf numFmtId="0" fontId="19" fillId="6" borderId="0" xfId="0" applyFont="1" applyFill="1" applyAlignment="1" applyProtection="1">
      <alignment horizontal="left" vertical="center" indent="1"/>
      <protection hidden="1"/>
    </xf>
    <xf numFmtId="0" fontId="31" fillId="6" borderId="0" xfId="0" applyFont="1" applyFill="1" applyAlignment="1" applyProtection="1">
      <alignment horizontal="center" vertical="center"/>
      <protection hidden="1"/>
    </xf>
    <xf numFmtId="0" fontId="2" fillId="6" borderId="0" xfId="0" applyFont="1" applyFill="1" applyAlignment="1" applyProtection="1">
      <alignment horizontal="left" vertical="top" wrapText="1" indent="2"/>
      <protection hidden="1"/>
    </xf>
    <xf numFmtId="0" fontId="2" fillId="6" borderId="0" xfId="0" applyFont="1" applyFill="1" applyAlignment="1" applyProtection="1">
      <alignment horizontal="left" indent="2"/>
      <protection hidden="1"/>
    </xf>
    <xf numFmtId="0" fontId="0" fillId="6" borderId="0" xfId="0" applyFill="1" applyAlignment="1" applyProtection="1">
      <alignment horizontal="left" indent="2"/>
      <protection hidden="1"/>
    </xf>
    <xf numFmtId="0" fontId="19" fillId="6" borderId="0" xfId="0" applyFont="1" applyFill="1" applyAlignment="1" applyProtection="1">
      <alignment horizontal="left" vertical="center" indent="3"/>
      <protection hidden="1"/>
    </xf>
    <xf numFmtId="0" fontId="31" fillId="6" borderId="0" xfId="0" applyFont="1" applyFill="1" applyAlignment="1" applyProtection="1">
      <alignment horizontal="left" vertical="center" indent="2"/>
      <protection hidden="1"/>
    </xf>
    <xf numFmtId="1" fontId="138" fillId="6" borderId="0" xfId="0" applyNumberFormat="1" applyFont="1" applyFill="1" applyProtection="1">
      <protection hidden="1"/>
    </xf>
    <xf numFmtId="0" fontId="133" fillId="6" borderId="1" xfId="0" applyFont="1" applyFill="1" applyBorder="1" applyAlignment="1" applyProtection="1">
      <alignment wrapText="1"/>
      <protection hidden="1"/>
    </xf>
    <xf numFmtId="0" fontId="134" fillId="6" borderId="0" xfId="0" applyFont="1" applyFill="1" applyAlignment="1" applyProtection="1">
      <alignment wrapText="1"/>
      <protection hidden="1"/>
    </xf>
    <xf numFmtId="0" fontId="135" fillId="6" borderId="0" xfId="0" applyFont="1" applyFill="1" applyAlignment="1" applyProtection="1">
      <alignment wrapText="1"/>
      <protection hidden="1"/>
    </xf>
    <xf numFmtId="0" fontId="134" fillId="6" borderId="2" xfId="0" applyFont="1" applyFill="1" applyBorder="1" applyAlignment="1" applyProtection="1">
      <alignment wrapText="1"/>
      <protection hidden="1"/>
    </xf>
    <xf numFmtId="0" fontId="134" fillId="6" borderId="0" xfId="0" applyFont="1" applyFill="1" applyAlignment="1" applyProtection="1">
      <alignment horizontal="left" vertical="center" wrapText="1"/>
      <protection hidden="1"/>
    </xf>
    <xf numFmtId="0" fontId="2" fillId="6" borderId="0" xfId="0" applyFont="1" applyFill="1" applyAlignment="1" applyProtection="1">
      <alignment vertical="center" wrapText="1"/>
      <protection hidden="1"/>
    </xf>
    <xf numFmtId="0" fontId="2" fillId="6" borderId="0" xfId="0" applyFont="1" applyFill="1" applyAlignment="1" applyProtection="1">
      <alignment horizontal="left" vertical="center" indent="1"/>
      <protection hidden="1"/>
    </xf>
    <xf numFmtId="0" fontId="137" fillId="6" borderId="0" xfId="0" applyFont="1" applyFill="1" applyProtection="1">
      <protection hidden="1"/>
    </xf>
    <xf numFmtId="0" fontId="0" fillId="6" borderId="0" xfId="0" applyFill="1" applyAlignment="1" applyProtection="1">
      <alignment horizontal="left" vertical="center"/>
      <protection hidden="1"/>
    </xf>
    <xf numFmtId="0" fontId="2" fillId="6" borderId="0" xfId="0" applyFont="1" applyFill="1" applyAlignment="1" applyProtection="1">
      <alignment horizontal="left" vertical="center"/>
      <protection hidden="1"/>
    </xf>
    <xf numFmtId="0" fontId="2" fillId="6" borderId="0" xfId="0" applyFont="1" applyFill="1" applyAlignment="1" applyProtection="1">
      <alignment horizontal="left" vertical="top" indent="2"/>
      <protection hidden="1"/>
    </xf>
    <xf numFmtId="0" fontId="123" fillId="6" borderId="0" xfId="0" applyFont="1" applyFill="1" applyAlignment="1" applyProtection="1">
      <alignment horizontal="center"/>
      <protection hidden="1"/>
    </xf>
    <xf numFmtId="0" fontId="141" fillId="6" borderId="0" xfId="0" applyFont="1" applyFill="1" applyProtection="1">
      <protection hidden="1"/>
    </xf>
    <xf numFmtId="0" fontId="128" fillId="6" borderId="0" xfId="0" applyFont="1" applyFill="1" applyProtection="1">
      <protection hidden="1"/>
    </xf>
    <xf numFmtId="0" fontId="5" fillId="18" borderId="6" xfId="0" applyFont="1" applyFill="1" applyBorder="1" applyAlignment="1" applyProtection="1">
      <alignment horizontal="center" vertical="center"/>
      <protection hidden="1"/>
    </xf>
    <xf numFmtId="0" fontId="34" fillId="6" borderId="0" xfId="0" applyFont="1" applyFill="1" applyProtection="1">
      <protection hidden="1"/>
    </xf>
    <xf numFmtId="0" fontId="6" fillId="6" borderId="0" xfId="0" applyFont="1" applyFill="1" applyAlignment="1" applyProtection="1">
      <alignment horizontal="right" vertical="center"/>
      <protection hidden="1"/>
    </xf>
    <xf numFmtId="0" fontId="2" fillId="6" borderId="2" xfId="0" applyFont="1" applyFill="1" applyBorder="1" applyAlignment="1" applyProtection="1">
      <alignment vertical="center" wrapText="1"/>
      <protection hidden="1"/>
    </xf>
    <xf numFmtId="0" fontId="142" fillId="6" borderId="0" xfId="0" applyFont="1" applyFill="1" applyProtection="1">
      <protection hidden="1"/>
    </xf>
    <xf numFmtId="0" fontId="143" fillId="6" borderId="0" xfId="0" applyFont="1" applyFill="1" applyProtection="1">
      <protection hidden="1"/>
    </xf>
    <xf numFmtId="0" fontId="149" fillId="0" borderId="40" xfId="0" applyFont="1" applyBorder="1" applyAlignment="1" applyProtection="1">
      <alignment horizontal="right"/>
      <protection hidden="1"/>
    </xf>
    <xf numFmtId="0" fontId="136" fillId="19" borderId="40" xfId="0" applyFont="1" applyFill="1" applyBorder="1" applyProtection="1">
      <protection hidden="1"/>
    </xf>
    <xf numFmtId="0" fontId="150" fillId="0" borderId="40" xfId="0" applyFont="1" applyBorder="1" applyAlignment="1" applyProtection="1">
      <alignment horizontal="right"/>
      <protection hidden="1"/>
    </xf>
    <xf numFmtId="0" fontId="136" fillId="9" borderId="40" xfId="0" applyFont="1" applyFill="1" applyBorder="1" applyProtection="1">
      <protection hidden="1"/>
    </xf>
    <xf numFmtId="1" fontId="136" fillId="9" borderId="40" xfId="0" applyNumberFormat="1" applyFont="1" applyFill="1" applyBorder="1" applyProtection="1">
      <protection hidden="1"/>
    </xf>
    <xf numFmtId="0" fontId="151" fillId="0" borderId="40" xfId="0" applyFont="1" applyBorder="1" applyAlignment="1" applyProtection="1">
      <alignment horizontal="right"/>
      <protection hidden="1"/>
    </xf>
    <xf numFmtId="0" fontId="136" fillId="17" borderId="40" xfId="0" applyFont="1" applyFill="1" applyBorder="1" applyProtection="1">
      <protection hidden="1"/>
    </xf>
    <xf numFmtId="1" fontId="136" fillId="17" borderId="40" xfId="0" applyNumberFormat="1" applyFont="1" applyFill="1" applyBorder="1" applyProtection="1">
      <protection hidden="1"/>
    </xf>
    <xf numFmtId="0" fontId="71" fillId="6" borderId="0" xfId="4" applyFill="1" applyBorder="1" applyAlignment="1" applyProtection="1">
      <alignment horizontal="left" vertical="center"/>
      <protection hidden="1"/>
    </xf>
    <xf numFmtId="0" fontId="71" fillId="6" borderId="0" xfId="4" quotePrefix="1" applyFill="1" applyAlignment="1" applyProtection="1">
      <alignment horizontal="left" vertical="center" wrapText="1"/>
      <protection hidden="1"/>
    </xf>
    <xf numFmtId="0" fontId="6" fillId="0" borderId="6" xfId="0" applyFont="1" applyBorder="1" applyAlignment="1" applyProtection="1">
      <alignment vertical="center"/>
      <protection locked="0" hidden="1"/>
    </xf>
    <xf numFmtId="0" fontId="104" fillId="6" borderId="1" xfId="0" applyFont="1" applyFill="1" applyBorder="1" applyAlignment="1" applyProtection="1">
      <alignment vertical="center" wrapText="1"/>
      <protection hidden="1"/>
    </xf>
    <xf numFmtId="0" fontId="155" fillId="6" borderId="0" xfId="4" applyFont="1" applyFill="1" applyAlignment="1" applyProtection="1">
      <alignment vertical="center"/>
      <protection hidden="1"/>
    </xf>
    <xf numFmtId="0" fontId="155" fillId="6" borderId="0" xfId="4" applyFont="1" applyFill="1" applyAlignment="1" applyProtection="1">
      <alignment vertical="center" wrapText="1"/>
      <protection hidden="1"/>
    </xf>
    <xf numFmtId="0" fontId="71" fillId="6" borderId="0" xfId="4" applyFill="1" applyAlignment="1" applyProtection="1">
      <alignment vertical="center" wrapText="1"/>
      <protection hidden="1"/>
    </xf>
    <xf numFmtId="0" fontId="155" fillId="6" borderId="0" xfId="4" applyFont="1" applyFill="1" applyBorder="1" applyAlignment="1" applyProtection="1">
      <alignment horizontal="left" indent="1"/>
      <protection hidden="1"/>
    </xf>
    <xf numFmtId="0" fontId="155" fillId="6" borderId="0" xfId="4" applyFont="1" applyFill="1" applyProtection="1">
      <protection hidden="1"/>
    </xf>
    <xf numFmtId="0" fontId="105" fillId="6" borderId="1" xfId="0" applyFont="1" applyFill="1" applyBorder="1" applyAlignment="1" applyProtection="1">
      <alignment horizontal="left" vertical="center" indent="1"/>
      <protection hidden="1"/>
    </xf>
    <xf numFmtId="0" fontId="104" fillId="6" borderId="0" xfId="0" applyFont="1" applyFill="1" applyAlignment="1" applyProtection="1">
      <alignment horizontal="left" vertical="center"/>
      <protection hidden="1"/>
    </xf>
    <xf numFmtId="0" fontId="104" fillId="6" borderId="0" xfId="0" quotePrefix="1" applyFont="1" applyFill="1" applyAlignment="1" applyProtection="1">
      <alignment horizontal="left" vertical="center"/>
      <protection hidden="1"/>
    </xf>
    <xf numFmtId="0" fontId="39" fillId="6" borderId="0" xfId="0" applyFont="1" applyFill="1" applyAlignment="1" applyProtection="1">
      <alignment vertical="center"/>
      <protection hidden="1"/>
    </xf>
    <xf numFmtId="0" fontId="0" fillId="6" borderId="0" xfId="0" applyFill="1" applyAlignment="1" applyProtection="1">
      <alignment vertical="center" wrapText="1"/>
      <protection hidden="1"/>
    </xf>
    <xf numFmtId="0" fontId="39" fillId="6" borderId="0" xfId="0" applyFont="1" applyFill="1" applyAlignment="1" applyProtection="1">
      <alignment vertical="center" wrapText="1"/>
      <protection hidden="1"/>
    </xf>
    <xf numFmtId="0" fontId="102" fillId="3" borderId="1" xfId="0" applyFont="1" applyFill="1" applyBorder="1" applyAlignment="1" applyProtection="1">
      <alignment vertical="top"/>
      <protection hidden="1"/>
    </xf>
    <xf numFmtId="0" fontId="28" fillId="2" borderId="30" xfId="0" applyFont="1" applyFill="1" applyBorder="1" applyAlignment="1" applyProtection="1">
      <alignment horizontal="left" vertical="center"/>
      <protection hidden="1"/>
    </xf>
    <xf numFmtId="0" fontId="130" fillId="3" borderId="1" xfId="0" applyFont="1" applyFill="1" applyBorder="1" applyAlignment="1" applyProtection="1">
      <alignment horizontal="right" vertical="center" wrapText="1" indent="1"/>
      <protection hidden="1"/>
    </xf>
    <xf numFmtId="0" fontId="130" fillId="3" borderId="1" xfId="0" applyFont="1" applyFill="1" applyBorder="1" applyAlignment="1" applyProtection="1">
      <alignment horizontal="right" vertical="center" indent="1"/>
      <protection hidden="1"/>
    </xf>
    <xf numFmtId="0" fontId="130" fillId="3" borderId="3" xfId="0" applyFont="1" applyFill="1" applyBorder="1" applyAlignment="1" applyProtection="1">
      <alignment horizontal="right" vertical="center" indent="1"/>
      <protection hidden="1"/>
    </xf>
    <xf numFmtId="0" fontId="28" fillId="2" borderId="30" xfId="0" applyFont="1" applyFill="1" applyBorder="1" applyAlignment="1" applyProtection="1">
      <alignment horizontal="left" vertical="center" indent="1"/>
      <protection hidden="1"/>
    </xf>
    <xf numFmtId="0" fontId="28" fillId="2" borderId="23" xfId="0" applyFont="1" applyFill="1" applyBorder="1" applyAlignment="1" applyProtection="1">
      <alignment horizontal="left" vertical="center" indent="1"/>
      <protection hidden="1"/>
    </xf>
    <xf numFmtId="0" fontId="28" fillId="2" borderId="31" xfId="0" applyFont="1" applyFill="1" applyBorder="1" applyAlignment="1" applyProtection="1">
      <alignment horizontal="left" vertical="center" indent="1"/>
      <protection hidden="1"/>
    </xf>
    <xf numFmtId="0" fontId="104" fillId="0" borderId="0" xfId="0" applyFont="1" applyAlignment="1" applyProtection="1">
      <alignment horizontal="left" vertical="center"/>
      <protection hidden="1"/>
    </xf>
    <xf numFmtId="0" fontId="104" fillId="0" borderId="0" xfId="0" quotePrefix="1" applyFont="1" applyAlignment="1" applyProtection="1">
      <alignment horizontal="left" vertical="center"/>
      <protection hidden="1"/>
    </xf>
    <xf numFmtId="0" fontId="106" fillId="0" borderId="0" xfId="0" applyFont="1" applyAlignment="1" applyProtection="1">
      <alignment vertical="center"/>
      <protection hidden="1"/>
    </xf>
    <xf numFmtId="0" fontId="106" fillId="0" borderId="2" xfId="0" applyFont="1" applyBorder="1" applyAlignment="1" applyProtection="1">
      <alignment vertical="center"/>
      <protection hidden="1"/>
    </xf>
    <xf numFmtId="0" fontId="0" fillId="3" borderId="0" xfId="0" applyFill="1" applyProtection="1">
      <protection hidden="1"/>
    </xf>
    <xf numFmtId="0" fontId="0" fillId="3" borderId="2" xfId="0" applyFill="1" applyBorder="1" applyProtection="1">
      <protection hidden="1"/>
    </xf>
    <xf numFmtId="0" fontId="104" fillId="6" borderId="4" xfId="0" applyFont="1" applyFill="1" applyBorder="1" applyAlignment="1" applyProtection="1">
      <alignment horizontal="left" vertical="center" wrapText="1" indent="1"/>
      <protection hidden="1"/>
    </xf>
    <xf numFmtId="0" fontId="110" fillId="6" borderId="4" xfId="0" applyFont="1" applyFill="1" applyBorder="1" applyAlignment="1" applyProtection="1">
      <alignment horizontal="left" vertical="center" wrapText="1" indent="1"/>
      <protection hidden="1"/>
    </xf>
    <xf numFmtId="0" fontId="104" fillId="6" borderId="5" xfId="0" applyFont="1" applyFill="1" applyBorder="1" applyAlignment="1" applyProtection="1">
      <alignment horizontal="left" vertical="center" wrapText="1" indent="1"/>
      <protection hidden="1"/>
    </xf>
    <xf numFmtId="0" fontId="110" fillId="6" borderId="0" xfId="0" applyFont="1" applyFill="1" applyAlignment="1" applyProtection="1">
      <alignment horizontal="left" vertical="center" wrapText="1" indent="1"/>
      <protection hidden="1"/>
    </xf>
    <xf numFmtId="0" fontId="104" fillId="3" borderId="0" xfId="0" applyFont="1" applyFill="1" applyAlignment="1" applyProtection="1">
      <alignment horizontal="left" vertical="center" indent="2"/>
      <protection hidden="1"/>
    </xf>
    <xf numFmtId="0" fontId="104" fillId="3" borderId="2" xfId="0" applyFont="1" applyFill="1" applyBorder="1" applyAlignment="1" applyProtection="1">
      <alignment horizontal="left" vertical="center" indent="2"/>
      <protection hidden="1"/>
    </xf>
    <xf numFmtId="0" fontId="104" fillId="3" borderId="0" xfId="0" applyFont="1" applyFill="1" applyAlignment="1" applyProtection="1">
      <alignment horizontal="left" vertical="center" wrapText="1" indent="1"/>
      <protection hidden="1"/>
    </xf>
    <xf numFmtId="0" fontId="104" fillId="3" borderId="2" xfId="0" applyFont="1" applyFill="1" applyBorder="1" applyAlignment="1" applyProtection="1">
      <alignment horizontal="left" vertical="center" wrapText="1" indent="1"/>
      <protection hidden="1"/>
    </xf>
    <xf numFmtId="0" fontId="104" fillId="6" borderId="12" xfId="0" applyFont="1" applyFill="1" applyBorder="1" applyAlignment="1" applyProtection="1">
      <alignment horizontal="left" vertical="center" wrapText="1" indent="1"/>
      <protection hidden="1"/>
    </xf>
    <xf numFmtId="0" fontId="110" fillId="6" borderId="12" xfId="0" applyFont="1" applyFill="1" applyBorder="1" applyAlignment="1" applyProtection="1">
      <alignment horizontal="left" vertical="center" wrapText="1" indent="1"/>
      <protection hidden="1"/>
    </xf>
    <xf numFmtId="0" fontId="104" fillId="6" borderId="22" xfId="0" applyFont="1" applyFill="1" applyBorder="1" applyAlignment="1" applyProtection="1">
      <alignment horizontal="left" vertical="center" wrapText="1" indent="1"/>
      <protection hidden="1"/>
    </xf>
    <xf numFmtId="0" fontId="72" fillId="6" borderId="0" xfId="4" applyFont="1" applyFill="1"/>
    <xf numFmtId="0" fontId="2" fillId="6" borderId="0" xfId="0" applyFont="1" applyFill="1"/>
    <xf numFmtId="0" fontId="71" fillId="6" borderId="0" xfId="4" applyFill="1"/>
    <xf numFmtId="0" fontId="0" fillId="6" borderId="0" xfId="0" applyFill="1"/>
    <xf numFmtId="0" fontId="72" fillId="6" borderId="0" xfId="4" applyFont="1" applyFill="1" applyAlignment="1" applyProtection="1">
      <alignment horizontal="left"/>
      <protection hidden="1"/>
    </xf>
    <xf numFmtId="0" fontId="19" fillId="7" borderId="0" xfId="0" applyFont="1" applyFill="1" applyAlignment="1" applyProtection="1">
      <alignment horizontal="left" vertical="center" indent="1"/>
      <protection hidden="1"/>
    </xf>
    <xf numFmtId="0" fontId="30" fillId="2" borderId="1" xfId="0" applyFont="1" applyFill="1" applyBorder="1" applyAlignment="1" applyProtection="1">
      <alignment horizontal="center" vertical="center"/>
      <protection hidden="1"/>
    </xf>
    <xf numFmtId="0" fontId="30" fillId="2" borderId="0" xfId="0" applyFont="1" applyFill="1" applyAlignment="1" applyProtection="1">
      <alignment horizontal="center" vertical="center"/>
      <protection hidden="1"/>
    </xf>
    <xf numFmtId="0" fontId="19" fillId="5" borderId="0" xfId="0" applyFont="1" applyFill="1" applyAlignment="1" applyProtection="1">
      <alignment horizontal="left" vertical="center" indent="1"/>
      <protection hidden="1"/>
    </xf>
    <xf numFmtId="0" fontId="31" fillId="3" borderId="0" xfId="0" applyFont="1" applyFill="1" applyAlignment="1" applyProtection="1">
      <alignment horizontal="center" vertical="center"/>
      <protection hidden="1"/>
    </xf>
    <xf numFmtId="0" fontId="39" fillId="0" borderId="0" xfId="0" applyFont="1" applyAlignment="1" applyProtection="1">
      <alignment horizontal="left" vertical="center" wrapText="1"/>
      <protection hidden="1"/>
    </xf>
    <xf numFmtId="0" fontId="17" fillId="10" borderId="0" xfId="0" applyFont="1" applyFill="1" applyAlignment="1" applyProtection="1">
      <alignment horizontal="center" vertical="center"/>
      <protection hidden="1"/>
    </xf>
    <xf numFmtId="0" fontId="17" fillId="10" borderId="2" xfId="0" applyFont="1" applyFill="1" applyBorder="1" applyAlignment="1" applyProtection="1">
      <alignment horizontal="center" vertical="center"/>
      <protection hidden="1"/>
    </xf>
    <xf numFmtId="0" fontId="30" fillId="2" borderId="2" xfId="0" applyFont="1" applyFill="1" applyBorder="1" applyAlignment="1" applyProtection="1">
      <alignment horizontal="center" vertical="center"/>
      <protection hidden="1"/>
    </xf>
    <xf numFmtId="0" fontId="26" fillId="6" borderId="0" xfId="0" applyFont="1" applyFill="1" applyAlignment="1" applyProtection="1">
      <alignment horizontal="left" vertical="top" wrapText="1"/>
      <protection hidden="1"/>
    </xf>
    <xf numFmtId="0" fontId="104" fillId="6" borderId="0" xfId="0" applyFont="1" applyFill="1" applyAlignment="1" applyProtection="1">
      <alignment horizontal="left" wrapText="1" indent="1"/>
      <protection hidden="1"/>
    </xf>
    <xf numFmtId="0" fontId="104" fillId="6" borderId="2" xfId="0" applyFont="1" applyFill="1" applyBorder="1" applyAlignment="1" applyProtection="1">
      <alignment horizontal="left" wrapText="1" indent="1"/>
      <protection hidden="1"/>
    </xf>
    <xf numFmtId="0" fontId="104" fillId="6" borderId="0" xfId="0" applyFont="1" applyFill="1" applyAlignment="1" applyProtection="1">
      <alignment horizontal="left" indent="1"/>
      <protection hidden="1"/>
    </xf>
    <xf numFmtId="0" fontId="104" fillId="6" borderId="2" xfId="0" applyFont="1" applyFill="1" applyBorder="1" applyAlignment="1" applyProtection="1">
      <alignment horizontal="left" indent="1"/>
      <protection hidden="1"/>
    </xf>
    <xf numFmtId="0" fontId="104" fillId="0" borderId="0" xfId="0" applyFont="1" applyAlignment="1" applyProtection="1">
      <alignment horizontal="left" vertical="top" wrapText="1" indent="1"/>
      <protection hidden="1"/>
    </xf>
    <xf numFmtId="0" fontId="104" fillId="0" borderId="2" xfId="0" applyFont="1" applyBorder="1" applyAlignment="1" applyProtection="1">
      <alignment horizontal="left" vertical="top" wrapText="1" indent="1"/>
      <protection hidden="1"/>
    </xf>
    <xf numFmtId="0" fontId="60" fillId="10" borderId="24" xfId="0" applyFont="1" applyFill="1" applyBorder="1" applyAlignment="1" applyProtection="1">
      <alignment horizontal="center" vertical="center"/>
      <protection hidden="1"/>
    </xf>
    <xf numFmtId="0" fontId="60" fillId="10" borderId="25" xfId="0" applyFont="1" applyFill="1" applyBorder="1" applyAlignment="1" applyProtection="1">
      <alignment horizontal="center" vertical="center"/>
      <protection hidden="1"/>
    </xf>
    <xf numFmtId="0" fontId="60" fillId="10" borderId="26" xfId="0" applyFont="1" applyFill="1" applyBorder="1" applyAlignment="1" applyProtection="1">
      <alignment horizontal="center" vertical="center"/>
      <protection hidden="1"/>
    </xf>
    <xf numFmtId="0" fontId="60" fillId="10" borderId="27" xfId="0" applyFont="1" applyFill="1" applyBorder="1" applyAlignment="1" applyProtection="1">
      <alignment horizontal="center" vertical="center"/>
      <protection hidden="1"/>
    </xf>
    <xf numFmtId="0" fontId="60" fillId="10" borderId="28" xfId="0" applyFont="1" applyFill="1" applyBorder="1" applyAlignment="1" applyProtection="1">
      <alignment horizontal="center" vertical="center"/>
      <protection hidden="1"/>
    </xf>
    <xf numFmtId="0" fontId="60" fillId="10" borderId="29" xfId="0" applyFont="1" applyFill="1" applyBorder="1" applyAlignment="1" applyProtection="1">
      <alignment horizontal="center" vertical="center"/>
      <protection hidden="1"/>
    </xf>
    <xf numFmtId="0" fontId="66" fillId="6" borderId="0" xfId="0" applyFont="1" applyFill="1" applyAlignment="1" applyProtection="1">
      <alignment horizontal="left" vertical="top" wrapText="1"/>
      <protection hidden="1"/>
    </xf>
    <xf numFmtId="0" fontId="104" fillId="6" borderId="1" xfId="0" applyFont="1" applyFill="1" applyBorder="1" applyAlignment="1" applyProtection="1">
      <alignment horizontal="left" wrapText="1" indent="1"/>
      <protection hidden="1"/>
    </xf>
    <xf numFmtId="0" fontId="26" fillId="0" borderId="0" xfId="0" applyFont="1" applyAlignment="1" applyProtection="1">
      <alignment horizontal="left" vertical="top" wrapText="1"/>
      <protection hidden="1"/>
    </xf>
    <xf numFmtId="0" fontId="104" fillId="13" borderId="0" xfId="0" applyFont="1" applyFill="1" applyAlignment="1" applyProtection="1">
      <alignment horizontal="left" vertical="center" wrapText="1" indent="1"/>
      <protection hidden="1"/>
    </xf>
    <xf numFmtId="0" fontId="104" fillId="6" borderId="0" xfId="0" applyFont="1" applyFill="1" applyAlignment="1" applyProtection="1">
      <alignment horizontal="left" vertical="top" wrapText="1"/>
      <protection hidden="1"/>
    </xf>
    <xf numFmtId="0" fontId="104" fillId="6" borderId="2" xfId="0" applyFont="1" applyFill="1" applyBorder="1" applyAlignment="1" applyProtection="1">
      <alignment horizontal="left" vertical="top" wrapText="1"/>
      <protection hidden="1"/>
    </xf>
    <xf numFmtId="0" fontId="28" fillId="2" borderId="1" xfId="0" applyFont="1" applyFill="1" applyBorder="1" applyAlignment="1" applyProtection="1">
      <alignment horizontal="center" vertical="top" wrapText="1"/>
      <protection hidden="1"/>
    </xf>
    <xf numFmtId="0" fontId="28" fillId="2" borderId="3" xfId="0" applyFont="1" applyFill="1" applyBorder="1" applyAlignment="1" applyProtection="1">
      <alignment horizontal="center" vertical="top" wrapText="1"/>
      <protection hidden="1"/>
    </xf>
    <xf numFmtId="0" fontId="28" fillId="2" borderId="9" xfId="0" applyFont="1" applyFill="1" applyBorder="1" applyAlignment="1" applyProtection="1">
      <alignment horizontal="center" vertical="top"/>
      <protection hidden="1"/>
    </xf>
    <xf numFmtId="0" fontId="28" fillId="2" borderId="10" xfId="0" applyFont="1" applyFill="1" applyBorder="1" applyAlignment="1" applyProtection="1">
      <alignment horizontal="center" vertical="top"/>
      <protection hidden="1"/>
    </xf>
    <xf numFmtId="0" fontId="28" fillId="2" borderId="11" xfId="0" applyFont="1" applyFill="1" applyBorder="1" applyAlignment="1" applyProtection="1">
      <alignment horizontal="center" vertical="top"/>
      <protection hidden="1"/>
    </xf>
    <xf numFmtId="0" fontId="104" fillId="6" borderId="0" xfId="0" applyFont="1" applyFill="1" applyAlignment="1" applyProtection="1">
      <alignment horizontal="left" vertical="center" wrapText="1" indent="1"/>
      <protection hidden="1"/>
    </xf>
    <xf numFmtId="0" fontId="104" fillId="6" borderId="2" xfId="0" applyFont="1" applyFill="1" applyBorder="1" applyAlignment="1" applyProtection="1">
      <alignment horizontal="left" vertical="center" wrapText="1" indent="1"/>
      <protection hidden="1"/>
    </xf>
    <xf numFmtId="0" fontId="28" fillId="2" borderId="0" xfId="0" applyFont="1" applyFill="1" applyAlignment="1" applyProtection="1">
      <alignment horizontal="center" vertical="top" wrapText="1"/>
      <protection hidden="1"/>
    </xf>
    <xf numFmtId="0" fontId="104" fillId="6" borderId="0" xfId="0" applyFont="1" applyFill="1" applyAlignment="1" applyProtection="1">
      <alignment horizontal="left" vertical="top" wrapText="1" indent="1"/>
      <protection hidden="1"/>
    </xf>
    <xf numFmtId="0" fontId="104" fillId="6" borderId="2" xfId="0" applyFont="1" applyFill="1" applyBorder="1" applyAlignment="1" applyProtection="1">
      <alignment horizontal="left" vertical="top" wrapText="1" indent="1"/>
      <protection hidden="1"/>
    </xf>
    <xf numFmtId="0" fontId="102" fillId="3" borderId="0" xfId="0" applyFont="1" applyFill="1" applyAlignment="1" applyProtection="1">
      <alignment horizontal="left" vertical="center" indent="1"/>
      <protection hidden="1"/>
    </xf>
    <xf numFmtId="0" fontId="102" fillId="3" borderId="2" xfId="0" applyFont="1" applyFill="1" applyBorder="1" applyAlignment="1" applyProtection="1">
      <alignment horizontal="left" vertical="center" indent="1"/>
      <protection hidden="1"/>
    </xf>
    <xf numFmtId="0" fontId="104" fillId="6" borderId="0" xfId="0" applyFont="1" applyFill="1" applyAlignment="1" applyProtection="1">
      <alignment horizontal="left" vertical="center" wrapText="1"/>
      <protection hidden="1"/>
    </xf>
    <xf numFmtId="0" fontId="104" fillId="6" borderId="2" xfId="0" applyFont="1" applyFill="1" applyBorder="1" applyAlignment="1" applyProtection="1">
      <alignment horizontal="left" vertical="center" wrapText="1"/>
      <protection hidden="1"/>
    </xf>
    <xf numFmtId="0" fontId="104" fillId="6" borderId="0" xfId="0" applyFont="1" applyFill="1" applyAlignment="1" applyProtection="1">
      <alignment horizontal="left" vertical="top" indent="1"/>
      <protection hidden="1"/>
    </xf>
    <xf numFmtId="0" fontId="104" fillId="6" borderId="2" xfId="0" applyFont="1" applyFill="1" applyBorder="1" applyAlignment="1" applyProtection="1">
      <alignment horizontal="left" vertical="top" indent="1"/>
      <protection hidden="1"/>
    </xf>
    <xf numFmtId="0" fontId="104" fillId="6" borderId="0" xfId="0" applyFont="1" applyFill="1" applyAlignment="1" applyProtection="1">
      <alignment horizontal="left" wrapText="1"/>
      <protection hidden="1"/>
    </xf>
    <xf numFmtId="0" fontId="104" fillId="6" borderId="2" xfId="0" applyFont="1" applyFill="1" applyBorder="1" applyAlignment="1" applyProtection="1">
      <alignment horizontal="left" wrapText="1"/>
      <protection hidden="1"/>
    </xf>
    <xf numFmtId="0" fontId="2" fillId="6" borderId="0" xfId="0" applyFont="1" applyFill="1" applyAlignment="1" applyProtection="1">
      <alignment horizontal="left" wrapText="1"/>
      <protection hidden="1"/>
    </xf>
    <xf numFmtId="0" fontId="2" fillId="6" borderId="2" xfId="0" applyFont="1" applyFill="1" applyBorder="1" applyAlignment="1" applyProtection="1">
      <alignment horizontal="left" wrapText="1"/>
      <protection hidden="1"/>
    </xf>
    <xf numFmtId="0" fontId="4" fillId="6" borderId="0" xfId="0" applyFont="1" applyFill="1" applyAlignment="1" applyProtection="1">
      <alignment horizontal="left" wrapText="1"/>
      <protection hidden="1"/>
    </xf>
    <xf numFmtId="0" fontId="104" fillId="6" borderId="1" xfId="0" applyFont="1" applyFill="1" applyBorder="1" applyAlignment="1" applyProtection="1">
      <alignment horizontal="left" vertical="top" wrapText="1" indent="1"/>
      <protection hidden="1"/>
    </xf>
    <xf numFmtId="0" fontId="104" fillId="6" borderId="0" xfId="0" quotePrefix="1" applyFont="1" applyFill="1" applyAlignment="1" applyProtection="1">
      <alignment horizontal="left" vertical="center" wrapText="1"/>
      <protection hidden="1"/>
    </xf>
    <xf numFmtId="0" fontId="104" fillId="6" borderId="2" xfId="0" quotePrefix="1" applyFont="1" applyFill="1" applyBorder="1" applyAlignment="1" applyProtection="1">
      <alignment horizontal="left" vertical="center" wrapText="1"/>
      <protection hidden="1"/>
    </xf>
    <xf numFmtId="0" fontId="104" fillId="0" borderId="0" xfId="0" applyFont="1" applyAlignment="1" applyProtection="1">
      <alignment horizontal="left" vertical="center" wrapText="1" indent="1"/>
      <protection hidden="1"/>
    </xf>
    <xf numFmtId="0" fontId="104" fillId="0" borderId="2" xfId="0" applyFont="1" applyBorder="1" applyAlignment="1" applyProtection="1">
      <alignment horizontal="left" vertical="center" wrapText="1" indent="1"/>
      <protection hidden="1"/>
    </xf>
    <xf numFmtId="0" fontId="144" fillId="9" borderId="0" xfId="0" applyFont="1" applyFill="1" applyAlignment="1" applyProtection="1">
      <alignment horizontal="center" vertical="center"/>
      <protection hidden="1"/>
    </xf>
    <xf numFmtId="0" fontId="2" fillId="6" borderId="0" xfId="0" applyFont="1" applyFill="1" applyAlignment="1" applyProtection="1">
      <alignment horizontal="left" vertical="top" wrapText="1" indent="2"/>
      <protection hidden="1"/>
    </xf>
    <xf numFmtId="0" fontId="104" fillId="6" borderId="0" xfId="0" applyFont="1" applyFill="1" applyAlignment="1" applyProtection="1">
      <alignment horizontal="left" wrapText="1" indent="3"/>
      <protection hidden="1"/>
    </xf>
    <xf numFmtId="0" fontId="144" fillId="17" borderId="0" xfId="0" applyFont="1" applyFill="1" applyAlignment="1" applyProtection="1">
      <alignment horizontal="center" vertical="center"/>
      <protection hidden="1"/>
    </xf>
    <xf numFmtId="0" fontId="136" fillId="2" borderId="30" xfId="0" applyFont="1" applyFill="1" applyBorder="1" applyAlignment="1" applyProtection="1">
      <alignment horizontal="center" vertical="center" wrapText="1"/>
      <protection hidden="1"/>
    </xf>
    <xf numFmtId="0" fontId="136" fillId="2" borderId="23" xfId="0" applyFont="1" applyFill="1" applyBorder="1" applyAlignment="1" applyProtection="1">
      <alignment horizontal="center" vertical="center" wrapText="1"/>
      <protection hidden="1"/>
    </xf>
    <xf numFmtId="0" fontId="136" fillId="2" borderId="31" xfId="0" applyFont="1" applyFill="1" applyBorder="1" applyAlignment="1" applyProtection="1">
      <alignment horizontal="center" vertical="center" wrapText="1"/>
      <protection hidden="1"/>
    </xf>
    <xf numFmtId="0" fontId="139" fillId="9" borderId="7" xfId="0" applyFont="1" applyFill="1" applyBorder="1" applyAlignment="1" applyProtection="1">
      <alignment horizontal="right" vertical="center"/>
      <protection hidden="1"/>
    </xf>
    <xf numFmtId="0" fontId="139" fillId="9" borderId="32" xfId="0" applyFont="1" applyFill="1" applyBorder="1" applyAlignment="1" applyProtection="1">
      <alignment horizontal="right" vertical="center"/>
      <protection hidden="1"/>
    </xf>
    <xf numFmtId="0" fontId="20" fillId="4" borderId="37" xfId="0" applyFont="1" applyFill="1" applyBorder="1" applyAlignment="1" applyProtection="1">
      <alignment horizontal="right" vertical="center"/>
      <protection hidden="1"/>
    </xf>
    <xf numFmtId="0" fontId="20" fillId="4" borderId="8" xfId="0" applyFont="1" applyFill="1" applyBorder="1" applyAlignment="1" applyProtection="1">
      <alignment horizontal="right" vertical="center"/>
      <protection hidden="1"/>
    </xf>
    <xf numFmtId="0" fontId="131" fillId="8" borderId="3" xfId="0" applyFont="1" applyFill="1" applyBorder="1" applyAlignment="1" applyProtection="1">
      <alignment horizontal="left" vertical="center"/>
      <protection hidden="1"/>
    </xf>
    <xf numFmtId="0" fontId="131" fillId="8" borderId="4" xfId="0" applyFont="1" applyFill="1" applyBorder="1" applyAlignment="1" applyProtection="1">
      <alignment horizontal="left" vertical="center"/>
      <protection hidden="1"/>
    </xf>
    <xf numFmtId="0" fontId="136" fillId="2" borderId="39" xfId="0" applyFont="1" applyFill="1" applyBorder="1" applyAlignment="1" applyProtection="1">
      <alignment horizontal="center" vertical="center" wrapText="1"/>
      <protection hidden="1"/>
    </xf>
    <xf numFmtId="0" fontId="136" fillId="9" borderId="6" xfId="0" applyFont="1" applyFill="1" applyBorder="1" applyAlignment="1" applyProtection="1">
      <alignment horizontal="center" vertical="center"/>
      <protection hidden="1"/>
    </xf>
    <xf numFmtId="0" fontId="30" fillId="2" borderId="30" xfId="0" applyFont="1" applyFill="1" applyBorder="1" applyAlignment="1" applyProtection="1">
      <alignment horizontal="left" vertical="center"/>
      <protection hidden="1"/>
    </xf>
    <xf numFmtId="0" fontId="30" fillId="2" borderId="23" xfId="0" applyFont="1" applyFill="1" applyBorder="1" applyAlignment="1" applyProtection="1">
      <alignment horizontal="left" vertical="center"/>
      <protection hidden="1"/>
    </xf>
    <xf numFmtId="0" fontId="30" fillId="2" borderId="31" xfId="0" applyFont="1" applyFill="1" applyBorder="1" applyAlignment="1" applyProtection="1">
      <alignment horizontal="left" vertical="center"/>
      <protection hidden="1"/>
    </xf>
    <xf numFmtId="0" fontId="136" fillId="17" borderId="38" xfId="0" applyFont="1" applyFill="1" applyBorder="1" applyAlignment="1" applyProtection="1">
      <alignment horizontal="center" vertical="center"/>
      <protection hidden="1"/>
    </xf>
    <xf numFmtId="0" fontId="147" fillId="6" borderId="0" xfId="0" applyFont="1" applyFill="1" applyAlignment="1" applyProtection="1">
      <alignment horizontal="left" vertical="top" wrapText="1" indent="2"/>
      <protection hidden="1"/>
    </xf>
    <xf numFmtId="0" fontId="104" fillId="6" borderId="0" xfId="0" applyFont="1" applyFill="1" applyAlignment="1" applyProtection="1">
      <alignment horizontal="left" wrapText="1" indent="2"/>
      <protection hidden="1"/>
    </xf>
    <xf numFmtId="0" fontId="142" fillId="6" borderId="0" xfId="0" applyFont="1" applyFill="1" applyAlignment="1" applyProtection="1">
      <alignment horizontal="left" vertical="top" wrapText="1" indent="2"/>
      <protection hidden="1"/>
    </xf>
    <xf numFmtId="0" fontId="132" fillId="6" borderId="6" xfId="0" applyFont="1" applyFill="1" applyBorder="1" applyAlignment="1" applyProtection="1">
      <alignment horizontal="center"/>
      <protection locked="0" hidden="1"/>
    </xf>
    <xf numFmtId="0" fontId="132" fillId="6" borderId="38" xfId="0" applyFont="1" applyFill="1" applyBorder="1" applyAlignment="1" applyProtection="1">
      <alignment horizontal="center"/>
      <protection locked="0" hidden="1"/>
    </xf>
    <xf numFmtId="0" fontId="144" fillId="19" borderId="0" xfId="0" applyFont="1" applyFill="1" applyAlignment="1" applyProtection="1">
      <alignment horizontal="center" vertical="center"/>
      <protection hidden="1"/>
    </xf>
    <xf numFmtId="0" fontId="154" fillId="2" borderId="0" xfId="4" applyFont="1" applyFill="1" applyAlignment="1" applyProtection="1">
      <alignment horizontal="center" vertical="center" wrapText="1"/>
      <protection hidden="1"/>
    </xf>
    <xf numFmtId="0" fontId="115" fillId="8" borderId="0" xfId="0" applyFont="1" applyFill="1" applyAlignment="1" applyProtection="1">
      <alignment horizontal="left" vertical="center" wrapText="1" indent="1"/>
      <protection hidden="1"/>
    </xf>
    <xf numFmtId="0" fontId="37" fillId="10" borderId="0" xfId="0" applyFont="1" applyFill="1" applyAlignment="1" applyProtection="1">
      <alignment horizontal="center" vertical="center"/>
      <protection hidden="1"/>
    </xf>
    <xf numFmtId="0" fontId="33" fillId="3" borderId="0" xfId="0" applyFont="1" applyFill="1" applyAlignment="1" applyProtection="1">
      <alignment horizontal="center" vertical="center"/>
      <protection hidden="1"/>
    </xf>
    <xf numFmtId="0" fontId="19" fillId="2" borderId="0" xfId="0" applyFont="1" applyFill="1" applyAlignment="1" applyProtection="1">
      <alignment horizontal="center" vertical="center"/>
      <protection hidden="1"/>
    </xf>
    <xf numFmtId="0" fontId="0" fillId="6" borderId="0" xfId="0" applyFill="1" applyAlignment="1" applyProtection="1">
      <alignment horizontal="left" vertical="top" wrapText="1"/>
      <protection hidden="1"/>
    </xf>
    <xf numFmtId="0" fontId="28" fillId="2" borderId="13" xfId="0" applyFont="1" applyFill="1" applyBorder="1" applyAlignment="1" applyProtection="1">
      <alignment horizontal="center" vertical="top" wrapText="1"/>
      <protection hidden="1"/>
    </xf>
    <xf numFmtId="0" fontId="104" fillId="0" borderId="1" xfId="0" applyFont="1" applyBorder="1" applyAlignment="1" applyProtection="1">
      <alignment horizontal="left" vertical="center" wrapText="1" indent="1"/>
      <protection hidden="1"/>
    </xf>
    <xf numFmtId="0" fontId="152" fillId="6" borderId="1" xfId="0" applyFont="1" applyFill="1" applyBorder="1" applyAlignment="1" applyProtection="1">
      <alignment horizontal="left" vertical="top" wrapText="1" indent="1"/>
      <protection hidden="1"/>
    </xf>
    <xf numFmtId="0" fontId="152" fillId="6" borderId="0" xfId="0" applyFont="1" applyFill="1" applyAlignment="1" applyProtection="1">
      <alignment horizontal="left" vertical="top" wrapText="1" indent="1"/>
      <protection hidden="1"/>
    </xf>
    <xf numFmtId="0" fontId="152" fillId="6" borderId="2" xfId="0" applyFont="1" applyFill="1" applyBorder="1" applyAlignment="1" applyProtection="1">
      <alignment horizontal="left" vertical="top" wrapText="1" indent="1"/>
      <protection hidden="1"/>
    </xf>
    <xf numFmtId="0" fontId="152" fillId="6" borderId="1" xfId="0" applyFont="1" applyFill="1" applyBorder="1" applyAlignment="1" applyProtection="1">
      <alignment horizontal="left" wrapText="1" indent="1"/>
      <protection hidden="1"/>
    </xf>
    <xf numFmtId="0" fontId="152" fillId="6" borderId="0" xfId="0" applyFont="1" applyFill="1" applyAlignment="1" applyProtection="1">
      <alignment horizontal="left" wrapText="1" indent="1"/>
      <protection hidden="1"/>
    </xf>
    <xf numFmtId="0" fontId="152" fillId="6" borderId="2" xfId="0" applyFont="1" applyFill="1" applyBorder="1" applyAlignment="1" applyProtection="1">
      <alignment horizontal="left" wrapText="1" indent="1"/>
      <protection hidden="1"/>
    </xf>
    <xf numFmtId="0" fontId="102" fillId="3" borderId="1" xfId="0" applyFont="1" applyFill="1" applyBorder="1" applyAlignment="1" applyProtection="1">
      <alignment horizontal="left" vertical="center" indent="1"/>
      <protection hidden="1"/>
    </xf>
    <xf numFmtId="0" fontId="60" fillId="10" borderId="0" xfId="0" applyFont="1" applyFill="1" applyAlignment="1" applyProtection="1">
      <alignment horizontal="center" vertical="center"/>
      <protection hidden="1"/>
    </xf>
    <xf numFmtId="0" fontId="104" fillId="6" borderId="30" xfId="0" applyFont="1" applyFill="1" applyBorder="1" applyAlignment="1" applyProtection="1">
      <alignment horizontal="left" vertical="center" wrapText="1"/>
      <protection hidden="1"/>
    </xf>
    <xf numFmtId="0" fontId="104" fillId="6" borderId="23" xfId="0" applyFont="1" applyFill="1" applyBorder="1" applyAlignment="1" applyProtection="1">
      <alignment horizontal="left" vertical="center" wrapText="1"/>
      <protection hidden="1"/>
    </xf>
    <xf numFmtId="0" fontId="104" fillId="6" borderId="31" xfId="0" applyFont="1" applyFill="1" applyBorder="1" applyAlignment="1" applyProtection="1">
      <alignment horizontal="left" vertical="center" wrapText="1"/>
      <protection hidden="1"/>
    </xf>
    <xf numFmtId="0" fontId="28" fillId="2" borderId="9" xfId="0" applyFont="1" applyFill="1" applyBorder="1" applyAlignment="1" applyProtection="1">
      <alignment horizontal="center" vertical="top" wrapText="1"/>
      <protection hidden="1"/>
    </xf>
    <xf numFmtId="0" fontId="28" fillId="2" borderId="10" xfId="0" applyFont="1" applyFill="1" applyBorder="1" applyAlignment="1" applyProtection="1">
      <alignment horizontal="center" vertical="top" wrapText="1"/>
      <protection hidden="1"/>
    </xf>
    <xf numFmtId="0" fontId="28" fillId="2" borderId="11" xfId="0" applyFont="1" applyFill="1" applyBorder="1" applyAlignment="1" applyProtection="1">
      <alignment horizontal="center" vertical="top" wrapText="1"/>
      <protection hidden="1"/>
    </xf>
    <xf numFmtId="0" fontId="0" fillId="6" borderId="0" xfId="0" applyFill="1" applyAlignment="1" applyProtection="1">
      <alignment horizontal="left" wrapText="1"/>
      <protection hidden="1"/>
    </xf>
    <xf numFmtId="0" fontId="100" fillId="6" borderId="4" xfId="0" applyFont="1" applyFill="1" applyBorder="1" applyAlignment="1" applyProtection="1">
      <alignment horizontal="left" vertical="center" wrapText="1" indent="1"/>
      <protection locked="0" hidden="1"/>
    </xf>
    <xf numFmtId="0" fontId="100" fillId="6" borderId="12" xfId="0" applyFont="1" applyFill="1" applyBorder="1" applyAlignment="1" applyProtection="1">
      <alignment horizontal="left" vertical="center" wrapText="1" indent="1"/>
      <protection locked="0" hidden="1"/>
    </xf>
    <xf numFmtId="0" fontId="28" fillId="2" borderId="0" xfId="0" applyFont="1" applyFill="1" applyAlignment="1" applyProtection="1">
      <alignment horizontal="left" vertical="center" indent="1"/>
      <protection hidden="1"/>
    </xf>
    <xf numFmtId="0" fontId="156" fillId="6" borderId="0" xfId="0" applyFont="1" applyFill="1" applyAlignment="1" applyProtection="1">
      <alignment horizontal="left" vertical="top" wrapText="1"/>
      <protection hidden="1"/>
    </xf>
    <xf numFmtId="0" fontId="104" fillId="8" borderId="0" xfId="0" applyFont="1" applyFill="1" applyAlignment="1" applyProtection="1">
      <alignment horizontal="left" vertical="center" wrapText="1" indent="1"/>
      <protection hidden="1"/>
    </xf>
    <xf numFmtId="1" fontId="157" fillId="6" borderId="0" xfId="0" applyNumberFormat="1" applyFont="1" applyFill="1" applyAlignment="1" applyProtection="1">
      <alignment horizontal="right"/>
      <protection hidden="1"/>
    </xf>
  </cellXfs>
  <cellStyles count="5">
    <cellStyle name="Hyperlink" xfId="4" builtinId="8"/>
    <cellStyle name="Percent 2" xfId="3" xr:uid="{488034CF-1D9C-423D-9911-5BC16C3C11B7}"/>
    <cellStyle name="Procent" xfId="1" builtinId="5"/>
    <cellStyle name="Standaard" xfId="0" builtinId="0"/>
    <cellStyle name="Standaard 2" xfId="2" xr:uid="{EBB233D5-79C1-4658-BBD3-2AED796DC74F}"/>
  </cellStyles>
  <dxfs count="4">
    <dxf>
      <font>
        <color rgb="FF00B050"/>
      </font>
    </dxf>
    <dxf>
      <font>
        <color theme="7"/>
      </font>
    </dxf>
    <dxf>
      <font>
        <color rgb="FF00B050"/>
      </font>
    </dxf>
    <dxf>
      <font>
        <color theme="7"/>
      </font>
    </dxf>
  </dxfs>
  <tableStyles count="0" defaultTableStyle="TableStyleMedium2" defaultPivotStyle="PivotStyleLight16"/>
  <colors>
    <mruColors>
      <color rgb="FFE5EFEF"/>
      <color rgb="FFE1EAFF"/>
      <color rgb="FFEBF1FF"/>
      <color rgb="FF002060"/>
      <color rgb="FF800080"/>
      <color rgb="FF77C46E"/>
      <color rgb="FF3A7831"/>
      <color rgb="FFFF8080"/>
      <color rgb="FFC00000"/>
      <color rgb="FF4085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63786422494036"/>
          <c:y val="3.927094479043778E-2"/>
          <c:w val="0.69350999394306478"/>
          <c:h val="0.9214581104191244"/>
        </c:manualLayout>
      </c:layout>
      <c:doughnutChart>
        <c:varyColors val="1"/>
        <c:ser>
          <c:idx val="0"/>
          <c:order val="0"/>
          <c:dPt>
            <c:idx val="0"/>
            <c:bubble3D val="0"/>
            <c:spPr>
              <a:solidFill>
                <a:schemeClr val="bg1"/>
              </a:solidFill>
              <a:ln w="19050">
                <a:solidFill>
                  <a:schemeClr val="lt1"/>
                </a:solidFill>
              </a:ln>
              <a:effectLst/>
            </c:spPr>
            <c:extLst>
              <c:ext xmlns:c16="http://schemas.microsoft.com/office/drawing/2014/chart" uri="{C3380CC4-5D6E-409C-BE32-E72D297353CC}">
                <c16:uniqueId val="{00000001-1EF9-4EF3-872C-6D2C38490063}"/>
              </c:ext>
            </c:extLst>
          </c:dPt>
          <c:dPt>
            <c:idx val="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1EF9-4EF3-872C-6D2C384900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EF9-4EF3-872C-6D2C384900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EF9-4EF3-872C-6D2C384900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EF9-4EF3-872C-6D2C384900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EF9-4EF3-872C-6D2C384900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EF9-4EF3-872C-6D2C384900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EF9-4EF3-872C-6D2C384900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EF9-4EF3-872C-6D2C3849006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EF9-4EF3-872C-6D2C3849006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6-1EF9-4EF3-872C-6D2C3849006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8-1EF9-4EF3-872C-6D2C38490063}"/>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A-1EF9-4EF3-872C-6D2C38490063}"/>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C-1EF9-4EF3-872C-6D2C38490063}"/>
              </c:ext>
            </c:extLst>
          </c:dPt>
          <c:dLbls>
            <c:dLbl>
              <c:idx val="0"/>
              <c:delete val="1"/>
              <c:extLst>
                <c:ext xmlns:c15="http://schemas.microsoft.com/office/drawing/2012/chart" uri="{CE6537A1-D6FC-4f65-9D91-7224C49458BB}"/>
                <c:ext xmlns:c16="http://schemas.microsoft.com/office/drawing/2014/chart" uri="{C3380CC4-5D6E-409C-BE32-E72D297353CC}">
                  <c16:uniqueId val="{00000001-1EF9-4EF3-872C-6D2C38490063}"/>
                </c:ext>
              </c:extLst>
            </c:dLbl>
            <c:dLbl>
              <c:idx val="1"/>
              <c:layout>
                <c:manualLayout>
                  <c:x val="2.0041092218315189E-3"/>
                  <c:y val="-3.0932712986083112E-2"/>
                </c:manualLayout>
              </c:layout>
              <c:spPr>
                <a:noFill/>
                <a:ln>
                  <a:noFill/>
                </a:ln>
                <a:effectLst/>
              </c:spPr>
              <c:txPr>
                <a:bodyPr rot="0" spcFirstLastPara="1" vertOverflow="ellipsis" vert="horz" wrap="square" lIns="38100" tIns="19050" rIns="38100" bIns="19050" anchor="ctr" anchorCtr="0">
                  <a:noAutofit/>
                </a:bodyPr>
                <a:lstStyle/>
                <a:p>
                  <a:pPr algn="l" rtl="0">
                    <a:defRPr lang="en-US" sz="1000" b="0" i="0" u="none" strike="noStrike" kern="1200" baseline="0">
                      <a:solidFill>
                        <a:srgbClr val="466A68">
                          <a:lumMod val="50000"/>
                        </a:srgbClr>
                      </a:solidFill>
                      <a:latin typeface="Nunito Black" pitchFamily="2" charset="0"/>
                      <a:ea typeface="+mn-ea"/>
                      <a:cs typeface="+mn-cs"/>
                    </a:defRPr>
                  </a:pPr>
                  <a:endParaRPr lang="nl-BE"/>
                </a:p>
              </c:txPr>
              <c:showLegendKey val="0"/>
              <c:showVal val="1"/>
              <c:showCatName val="0"/>
              <c:showSerName val="0"/>
              <c:showPercent val="0"/>
              <c:showBubbleSize val="0"/>
              <c:extLst>
                <c:ext xmlns:c15="http://schemas.microsoft.com/office/drawing/2012/chart" uri="{CE6537A1-D6FC-4f65-9D91-7224C49458BB}">
                  <c15:layout>
                    <c:manualLayout>
                      <c:w val="0.2028956055244005"/>
                      <c:h val="6.6239178634184923E-2"/>
                    </c:manualLayout>
                  </c15:layout>
                </c:ext>
                <c:ext xmlns:c16="http://schemas.microsoft.com/office/drawing/2014/chart" uri="{C3380CC4-5D6E-409C-BE32-E72D297353CC}">
                  <c16:uniqueId val="{00000003-1EF9-4EF3-872C-6D2C38490063}"/>
                </c:ext>
              </c:extLst>
            </c:dLbl>
            <c:spPr>
              <a:noFill/>
              <a:ln>
                <a:noFill/>
              </a:ln>
              <a:effectLst/>
            </c:spPr>
            <c:txPr>
              <a:bodyPr rot="0" spcFirstLastPara="1" vertOverflow="ellipsis" vert="horz" wrap="square" lIns="38100" tIns="19050" rIns="38100" bIns="19050" anchor="ctr" anchorCtr="0">
                <a:spAutoFit/>
              </a:bodyPr>
              <a:lstStyle/>
              <a:p>
                <a:pPr algn="l" rtl="0">
                  <a:defRPr lang="en-US" sz="1000" b="0" i="0" u="none" strike="noStrike" kern="1200" baseline="0">
                    <a:solidFill>
                      <a:srgbClr val="466A68">
                        <a:lumMod val="50000"/>
                      </a:srgbClr>
                    </a:solidFill>
                    <a:latin typeface="Nunito Black" pitchFamily="2" charset="0"/>
                    <a:ea typeface="+mn-ea"/>
                    <a:cs typeface="+mn-cs"/>
                  </a:defRPr>
                </a:pPr>
                <a:endParaRPr lang="nl-BE"/>
              </a:p>
            </c:txPr>
            <c:showLegendKey val="0"/>
            <c:showVal val="1"/>
            <c:showCatName val="0"/>
            <c:showSerName val="0"/>
            <c:showPercent val="0"/>
            <c:showBubbleSize val="0"/>
            <c:showLeaderLines val="0"/>
            <c:extLst>
              <c:ext xmlns:c15="http://schemas.microsoft.com/office/drawing/2012/chart" uri="{CE6537A1-D6FC-4f65-9D91-7224C49458BB}"/>
            </c:extLst>
          </c:dLbls>
          <c:cat>
            <c:strRef>
              <c:f>'5. Data Bezoekers'!$B$42:$B$43</c:f>
              <c:strCache>
                <c:ptCount val="2"/>
                <c:pt idx="0">
                  <c:v>Niet duurzaam %</c:v>
                </c:pt>
                <c:pt idx="1">
                  <c:v>Duurzaam %</c:v>
                </c:pt>
              </c:strCache>
            </c:strRef>
          </c:cat>
          <c:val>
            <c:numRef>
              <c:f>'5. Data Bezoekers'!$C$42:$C$43</c:f>
              <c:numCache>
                <c:formatCode>0%</c:formatCode>
                <c:ptCount val="2"/>
                <c:pt idx="0">
                  <c:v>0</c:v>
                </c:pt>
                <c:pt idx="1">
                  <c:v>0</c:v>
                </c:pt>
              </c:numCache>
            </c:numRef>
          </c:val>
          <c:extLst>
            <c:ext xmlns:c16="http://schemas.microsoft.com/office/drawing/2014/chart" uri="{C3380CC4-5D6E-409C-BE32-E72D297353CC}">
              <c16:uniqueId val="{00000014-1EF9-4EF3-872C-6D2C38490063}"/>
            </c:ext>
          </c:extLst>
        </c:ser>
        <c:dLbls>
          <c:showLegendKey val="0"/>
          <c:showVal val="1"/>
          <c:showCatName val="0"/>
          <c:showSerName val="0"/>
          <c:showPercent val="0"/>
          <c:showBubbleSize val="0"/>
          <c:showLeaderLines val="0"/>
        </c:dLbls>
        <c:firstSliceAng val="0"/>
        <c:holeSize val="85"/>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63786422494036"/>
          <c:y val="3.927094479043778E-2"/>
          <c:w val="0.69350999394306478"/>
          <c:h val="0.9214581104191244"/>
        </c:manualLayout>
      </c:layout>
      <c:doughnutChart>
        <c:varyColors val="1"/>
        <c:ser>
          <c:idx val="0"/>
          <c:order val="0"/>
          <c:tx>
            <c:strRef>
              <c:f>'5. Data Bezoekers'!$C$30</c:f>
              <c:strCache>
                <c:ptCount val="1"/>
                <c:pt idx="0">
                  <c:v>2024</c:v>
                </c:pt>
              </c:strCache>
            </c:strRef>
          </c:tx>
          <c:spPr>
            <a:ln w="9525"/>
          </c:spPr>
          <c:dPt>
            <c:idx val="0"/>
            <c:bubble3D val="0"/>
            <c:spPr>
              <a:solidFill>
                <a:srgbClr val="C00000"/>
              </a:solidFill>
              <a:ln w="9525">
                <a:solidFill>
                  <a:schemeClr val="lt1"/>
                </a:solidFill>
              </a:ln>
              <a:effectLst/>
            </c:spPr>
            <c:extLst>
              <c:ext xmlns:c16="http://schemas.microsoft.com/office/drawing/2014/chart" uri="{C3380CC4-5D6E-409C-BE32-E72D297353CC}">
                <c16:uniqueId val="{00000001-6855-44E7-B763-BFA730956D39}"/>
              </c:ext>
            </c:extLst>
          </c:dPt>
          <c:dPt>
            <c:idx val="1"/>
            <c:bubble3D val="0"/>
            <c:spPr>
              <a:solidFill>
                <a:srgbClr val="F6B13F"/>
              </a:solidFill>
              <a:ln w="9525">
                <a:solidFill>
                  <a:schemeClr val="lt1"/>
                </a:solidFill>
              </a:ln>
              <a:effectLst/>
            </c:spPr>
            <c:extLst>
              <c:ext xmlns:c16="http://schemas.microsoft.com/office/drawing/2014/chart" uri="{C3380CC4-5D6E-409C-BE32-E72D297353CC}">
                <c16:uniqueId val="{00000003-6855-44E7-B763-BFA730956D39}"/>
              </c:ext>
            </c:extLst>
          </c:dPt>
          <c:dPt>
            <c:idx val="2"/>
            <c:bubble3D val="0"/>
            <c:spPr>
              <a:solidFill>
                <a:srgbClr val="FF8080"/>
              </a:solidFill>
              <a:ln w="9525">
                <a:solidFill>
                  <a:schemeClr val="lt1"/>
                </a:solidFill>
              </a:ln>
              <a:effectLst/>
            </c:spPr>
            <c:extLst>
              <c:ext xmlns:c16="http://schemas.microsoft.com/office/drawing/2014/chart" uri="{C3380CC4-5D6E-409C-BE32-E72D297353CC}">
                <c16:uniqueId val="{00000005-6855-44E7-B763-BFA730956D39}"/>
              </c:ext>
            </c:extLst>
          </c:dPt>
          <c:dPt>
            <c:idx val="3"/>
            <c:bubble3D val="0"/>
            <c:spPr>
              <a:solidFill>
                <a:srgbClr val="00B0F0"/>
              </a:solidFill>
              <a:ln w="9525">
                <a:solidFill>
                  <a:schemeClr val="lt1"/>
                </a:solidFill>
              </a:ln>
              <a:effectLst/>
            </c:spPr>
            <c:extLst>
              <c:ext xmlns:c16="http://schemas.microsoft.com/office/drawing/2014/chart" uri="{C3380CC4-5D6E-409C-BE32-E72D297353CC}">
                <c16:uniqueId val="{00000007-6855-44E7-B763-BFA730956D39}"/>
              </c:ext>
            </c:extLst>
          </c:dPt>
          <c:dPt>
            <c:idx val="4"/>
            <c:bubble3D val="0"/>
            <c:spPr>
              <a:solidFill>
                <a:srgbClr val="002060"/>
              </a:solidFill>
              <a:ln w="9525">
                <a:solidFill>
                  <a:schemeClr val="lt1"/>
                </a:solidFill>
              </a:ln>
              <a:effectLst/>
            </c:spPr>
            <c:extLst>
              <c:ext xmlns:c16="http://schemas.microsoft.com/office/drawing/2014/chart" uri="{C3380CC4-5D6E-409C-BE32-E72D297353CC}">
                <c16:uniqueId val="{00000009-6855-44E7-B763-BFA730956D39}"/>
              </c:ext>
            </c:extLst>
          </c:dPt>
          <c:dPt>
            <c:idx val="5"/>
            <c:bubble3D val="0"/>
            <c:spPr>
              <a:solidFill>
                <a:srgbClr val="466A68"/>
              </a:solidFill>
              <a:ln w="9525">
                <a:solidFill>
                  <a:schemeClr val="lt1"/>
                </a:solidFill>
              </a:ln>
              <a:effectLst/>
            </c:spPr>
            <c:extLst>
              <c:ext xmlns:c16="http://schemas.microsoft.com/office/drawing/2014/chart" uri="{C3380CC4-5D6E-409C-BE32-E72D297353CC}">
                <c16:uniqueId val="{0000000B-6855-44E7-B763-BFA730956D39}"/>
              </c:ext>
            </c:extLst>
          </c:dPt>
          <c:dPt>
            <c:idx val="6"/>
            <c:bubble3D val="0"/>
            <c:spPr>
              <a:solidFill>
                <a:srgbClr val="3A7831"/>
              </a:solidFill>
              <a:ln w="9525">
                <a:solidFill>
                  <a:schemeClr val="lt1"/>
                </a:solidFill>
              </a:ln>
              <a:effectLst/>
            </c:spPr>
            <c:extLst>
              <c:ext xmlns:c16="http://schemas.microsoft.com/office/drawing/2014/chart" uri="{C3380CC4-5D6E-409C-BE32-E72D297353CC}">
                <c16:uniqueId val="{0000000D-6855-44E7-B763-BFA730956D39}"/>
              </c:ext>
            </c:extLst>
          </c:dPt>
          <c:dPt>
            <c:idx val="7"/>
            <c:bubble3D val="0"/>
            <c:spPr>
              <a:solidFill>
                <a:srgbClr val="6ABD5F"/>
              </a:solidFill>
              <a:ln w="9525">
                <a:solidFill>
                  <a:schemeClr val="lt1"/>
                </a:solidFill>
              </a:ln>
              <a:effectLst/>
            </c:spPr>
            <c:extLst>
              <c:ext xmlns:c16="http://schemas.microsoft.com/office/drawing/2014/chart" uri="{C3380CC4-5D6E-409C-BE32-E72D297353CC}">
                <c16:uniqueId val="{0000000F-6855-44E7-B763-BFA730956D39}"/>
              </c:ext>
            </c:extLst>
          </c:dPt>
          <c:dPt>
            <c:idx val="8"/>
            <c:bubble3D val="0"/>
            <c:spPr>
              <a:solidFill>
                <a:srgbClr val="BCE2B8"/>
              </a:solidFill>
              <a:ln w="9525">
                <a:solidFill>
                  <a:schemeClr val="lt1"/>
                </a:solidFill>
              </a:ln>
              <a:effectLst/>
            </c:spPr>
            <c:extLst>
              <c:ext xmlns:c16="http://schemas.microsoft.com/office/drawing/2014/chart" uri="{C3380CC4-5D6E-409C-BE32-E72D297353CC}">
                <c16:uniqueId val="{00000011-6855-44E7-B763-BFA730956D39}"/>
              </c:ext>
            </c:extLst>
          </c:dPt>
          <c:dPt>
            <c:idx val="9"/>
            <c:bubble3D val="0"/>
            <c:spPr>
              <a:solidFill>
                <a:srgbClr val="BFBFBF"/>
              </a:solidFill>
              <a:ln w="9525">
                <a:solidFill>
                  <a:schemeClr val="lt1"/>
                </a:solidFill>
              </a:ln>
              <a:effectLst/>
            </c:spPr>
            <c:extLst>
              <c:ext xmlns:c16="http://schemas.microsoft.com/office/drawing/2014/chart" uri="{C3380CC4-5D6E-409C-BE32-E72D297353CC}">
                <c16:uniqueId val="{00000013-6855-44E7-B763-BFA730956D39}"/>
              </c:ext>
            </c:extLst>
          </c:dPt>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Nunito Black" pitchFamily="2" charset="0"/>
                    <a:ea typeface="+mn-ea"/>
                    <a:cs typeface="+mn-cs"/>
                  </a:defRPr>
                </a:pPr>
                <a:endParaRPr lang="nl-B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 Data Bezoekers'!$B$31:$B$40</c:f>
              <c:strCache>
                <c:ptCount val="10"/>
                <c:pt idx="0">
                  <c:v>Wagen</c:v>
                </c:pt>
                <c:pt idx="1">
                  <c:v>Motor-/bromfiets</c:v>
                </c:pt>
                <c:pt idx="2">
                  <c:v>Carpool</c:v>
                </c:pt>
                <c:pt idx="3">
                  <c:v>Trein</c:v>
                </c:pt>
                <c:pt idx="4">
                  <c:v>Bus/tram</c:v>
                </c:pt>
                <c:pt idx="5">
                  <c:v>Speedpedelec</c:v>
                </c:pt>
                <c:pt idx="6">
                  <c:v>Elektrische fiets</c:v>
                </c:pt>
                <c:pt idx="7">
                  <c:v>Fiets</c:v>
                </c:pt>
                <c:pt idx="8">
                  <c:v>Te voet</c:v>
                </c:pt>
                <c:pt idx="9">
                  <c:v>Andere</c:v>
                </c:pt>
              </c:strCache>
            </c:strRef>
          </c:cat>
          <c:val>
            <c:numRef>
              <c:f>'5. Data Bezoekers'!$C$31:$C$40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C-6855-44E7-B763-BFA730956D39}"/>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63786422494036"/>
          <c:y val="3.927094479043778E-2"/>
          <c:w val="0.69350999394306478"/>
          <c:h val="0.9214581104191244"/>
        </c:manualLayout>
      </c:layout>
      <c:doughnutChart>
        <c:varyColors val="1"/>
        <c:ser>
          <c:idx val="0"/>
          <c:order val="0"/>
          <c:dPt>
            <c:idx val="0"/>
            <c:bubble3D val="0"/>
            <c:spPr>
              <a:solidFill>
                <a:schemeClr val="bg1"/>
              </a:solidFill>
              <a:ln w="19050">
                <a:solidFill>
                  <a:schemeClr val="lt1"/>
                </a:solidFill>
              </a:ln>
              <a:effectLst/>
            </c:spPr>
            <c:extLst>
              <c:ext xmlns:c16="http://schemas.microsoft.com/office/drawing/2014/chart" uri="{C3380CC4-5D6E-409C-BE32-E72D297353CC}">
                <c16:uniqueId val="{00000001-1EF9-4EF3-872C-6D2C38490063}"/>
              </c:ext>
            </c:extLst>
          </c:dPt>
          <c:dPt>
            <c:idx val="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1EF9-4EF3-872C-6D2C384900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EF9-4EF3-872C-6D2C384900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EF9-4EF3-872C-6D2C384900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EF9-4EF3-872C-6D2C384900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EF9-4EF3-872C-6D2C384900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EF9-4EF3-872C-6D2C384900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EF9-4EF3-872C-6D2C384900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EF9-4EF3-872C-6D2C3849006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EF9-4EF3-872C-6D2C3849006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6-1EF9-4EF3-872C-6D2C3849006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8-1EF9-4EF3-872C-6D2C38490063}"/>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A-1EF9-4EF3-872C-6D2C38490063}"/>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C-1EF9-4EF3-872C-6D2C38490063}"/>
              </c:ext>
            </c:extLst>
          </c:dPt>
          <c:dLbls>
            <c:dLbl>
              <c:idx val="1"/>
              <c:layout>
                <c:manualLayout>
                  <c:x val="8.7973950822258472E-3"/>
                  <c:y val="-1.7814391738414294E-2"/>
                </c:manualLayout>
              </c:layout>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0">
                  <a:spAutoFit/>
                </a:bodyPr>
                <a:lstStyle/>
                <a:p>
                  <a:pPr algn="l">
                    <a:defRPr sz="1000" b="0" i="0" u="none" strike="noStrike" kern="1200" baseline="0">
                      <a:solidFill>
                        <a:schemeClr val="accent6">
                          <a:lumMod val="50000"/>
                        </a:schemeClr>
                      </a:solidFill>
                      <a:latin typeface="Nunito Black" pitchFamily="2" charset="0"/>
                      <a:ea typeface="+mn-ea"/>
                      <a:cs typeface="+mn-cs"/>
                    </a:defRPr>
                  </a:pPr>
                  <a:endParaRPr lang="nl-BE"/>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24121"/>
                        <a:gd name="adj2" fmla="val 7082"/>
                      </a:avLst>
                    </a:prstGeom>
                    <a:noFill/>
                    <a:ln>
                      <a:noFill/>
                    </a:ln>
                  </c15:spPr>
                  <c15:layout>
                    <c:manualLayout>
                      <c:w val="0.20279642019752628"/>
                      <c:h val="6.6086492740874705E-2"/>
                    </c:manualLayout>
                  </c15:layout>
                </c:ext>
                <c:ext xmlns:c16="http://schemas.microsoft.com/office/drawing/2014/chart" uri="{C3380CC4-5D6E-409C-BE32-E72D297353CC}">
                  <c16:uniqueId val="{00000003-1EF9-4EF3-872C-6D2C384900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0"/>
            <c:showPercent val="0"/>
            <c:showBubbleSize val="0"/>
            <c:extLst>
              <c:ext xmlns:c15="http://schemas.microsoft.com/office/drawing/2012/chart" uri="{CE6537A1-D6FC-4f65-9D91-7224C49458BB}"/>
            </c:extLst>
          </c:dLbls>
          <c:cat>
            <c:strRef>
              <c:f>'4. Data Medewerkers'!$B$43:$B$44</c:f>
              <c:strCache>
                <c:ptCount val="2"/>
                <c:pt idx="0">
                  <c:v>Niet duurzaam %</c:v>
                </c:pt>
                <c:pt idx="1">
                  <c:v>Duurzaam % </c:v>
                </c:pt>
              </c:strCache>
            </c:strRef>
          </c:cat>
          <c:val>
            <c:numRef>
              <c:f>'4. Data Medewerkers'!$C$43:$C$44</c:f>
              <c:numCache>
                <c:formatCode>0%</c:formatCode>
                <c:ptCount val="2"/>
                <c:pt idx="0">
                  <c:v>0</c:v>
                </c:pt>
                <c:pt idx="1">
                  <c:v>0</c:v>
                </c:pt>
              </c:numCache>
            </c:numRef>
          </c:val>
          <c:extLst>
            <c:ext xmlns:c16="http://schemas.microsoft.com/office/drawing/2014/chart" uri="{C3380CC4-5D6E-409C-BE32-E72D297353CC}">
              <c16:uniqueId val="{00000014-1EF9-4EF3-872C-6D2C38490063}"/>
            </c:ext>
          </c:extLst>
        </c:ser>
        <c:dLbls>
          <c:showLegendKey val="0"/>
          <c:showVal val="0"/>
          <c:showCatName val="0"/>
          <c:showSerName val="0"/>
          <c:showPercent val="0"/>
          <c:showBubbleSize val="0"/>
          <c:showLeaderLines val="1"/>
        </c:dLbls>
        <c:firstSliceAng val="0"/>
        <c:holeSize val="85"/>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63786422494036"/>
          <c:y val="3.927094479043778E-2"/>
          <c:w val="0.69350999394306478"/>
          <c:h val="0.9214581104191244"/>
        </c:manualLayout>
      </c:layout>
      <c:doughnutChart>
        <c:varyColors val="1"/>
        <c:ser>
          <c:idx val="0"/>
          <c:order val="0"/>
          <c:tx>
            <c:strRef>
              <c:f>'4. Data Medewerkers'!$C$30</c:f>
              <c:strCache>
                <c:ptCount val="1"/>
                <c:pt idx="0">
                  <c:v>2024</c:v>
                </c:pt>
              </c:strCache>
            </c:strRef>
          </c:tx>
          <c:spPr>
            <a:ln w="9525"/>
          </c:spPr>
          <c:dPt>
            <c:idx val="0"/>
            <c:bubble3D val="0"/>
            <c:spPr>
              <a:solidFill>
                <a:srgbClr val="800080"/>
              </a:solidFill>
              <a:ln w="9525">
                <a:solidFill>
                  <a:schemeClr val="lt1"/>
                </a:solidFill>
              </a:ln>
              <a:effectLst/>
            </c:spPr>
            <c:extLst>
              <c:ext xmlns:c16="http://schemas.microsoft.com/office/drawing/2014/chart" uri="{C3380CC4-5D6E-409C-BE32-E72D297353CC}">
                <c16:uniqueId val="{00000001-6855-44E7-B763-BFA730956D39}"/>
              </c:ext>
            </c:extLst>
          </c:dPt>
          <c:dPt>
            <c:idx val="1"/>
            <c:bubble3D val="0"/>
            <c:spPr>
              <a:solidFill>
                <a:srgbClr val="C00000"/>
              </a:solidFill>
              <a:ln w="9525">
                <a:solidFill>
                  <a:schemeClr val="lt1"/>
                </a:solidFill>
              </a:ln>
              <a:effectLst/>
            </c:spPr>
            <c:extLst>
              <c:ext xmlns:c16="http://schemas.microsoft.com/office/drawing/2014/chart" uri="{C3380CC4-5D6E-409C-BE32-E72D297353CC}">
                <c16:uniqueId val="{00000003-6855-44E7-B763-BFA730956D39}"/>
              </c:ext>
            </c:extLst>
          </c:dPt>
          <c:dPt>
            <c:idx val="2"/>
            <c:bubble3D val="0"/>
            <c:spPr>
              <a:solidFill>
                <a:srgbClr val="F6B13F"/>
              </a:solidFill>
              <a:ln w="9525">
                <a:solidFill>
                  <a:schemeClr val="lt1"/>
                </a:solidFill>
              </a:ln>
              <a:effectLst/>
            </c:spPr>
            <c:extLst>
              <c:ext xmlns:c16="http://schemas.microsoft.com/office/drawing/2014/chart" uri="{C3380CC4-5D6E-409C-BE32-E72D297353CC}">
                <c16:uniqueId val="{00000005-6855-44E7-B763-BFA730956D39}"/>
              </c:ext>
            </c:extLst>
          </c:dPt>
          <c:dPt>
            <c:idx val="3"/>
            <c:bubble3D val="0"/>
            <c:spPr>
              <a:solidFill>
                <a:srgbClr val="FF8080"/>
              </a:solidFill>
              <a:ln w="9525">
                <a:solidFill>
                  <a:schemeClr val="lt1"/>
                </a:solidFill>
              </a:ln>
              <a:effectLst/>
            </c:spPr>
            <c:extLst>
              <c:ext xmlns:c16="http://schemas.microsoft.com/office/drawing/2014/chart" uri="{C3380CC4-5D6E-409C-BE32-E72D297353CC}">
                <c16:uniqueId val="{00000007-6855-44E7-B763-BFA730956D39}"/>
              </c:ext>
            </c:extLst>
          </c:dPt>
          <c:dPt>
            <c:idx val="4"/>
            <c:bubble3D val="0"/>
            <c:spPr>
              <a:solidFill>
                <a:srgbClr val="00B0F0"/>
              </a:solidFill>
              <a:ln w="9525">
                <a:solidFill>
                  <a:schemeClr val="lt1"/>
                </a:solidFill>
              </a:ln>
              <a:effectLst/>
            </c:spPr>
            <c:extLst>
              <c:ext xmlns:c16="http://schemas.microsoft.com/office/drawing/2014/chart" uri="{C3380CC4-5D6E-409C-BE32-E72D297353CC}">
                <c16:uniqueId val="{00000009-6855-44E7-B763-BFA730956D39}"/>
              </c:ext>
            </c:extLst>
          </c:dPt>
          <c:dPt>
            <c:idx val="5"/>
            <c:bubble3D val="0"/>
            <c:spPr>
              <a:solidFill>
                <a:schemeClr val="accent5"/>
              </a:solidFill>
              <a:ln w="9525">
                <a:solidFill>
                  <a:schemeClr val="lt1"/>
                </a:solidFill>
              </a:ln>
              <a:effectLst/>
            </c:spPr>
            <c:extLst>
              <c:ext xmlns:c16="http://schemas.microsoft.com/office/drawing/2014/chart" uri="{C3380CC4-5D6E-409C-BE32-E72D297353CC}">
                <c16:uniqueId val="{0000000B-6855-44E7-B763-BFA730956D39}"/>
              </c:ext>
            </c:extLst>
          </c:dPt>
          <c:dPt>
            <c:idx val="6"/>
            <c:bubble3D val="0"/>
            <c:spPr>
              <a:solidFill>
                <a:srgbClr val="466A68"/>
              </a:solidFill>
              <a:ln w="9525">
                <a:solidFill>
                  <a:schemeClr val="lt1"/>
                </a:solidFill>
              </a:ln>
              <a:effectLst/>
            </c:spPr>
            <c:extLst>
              <c:ext xmlns:c16="http://schemas.microsoft.com/office/drawing/2014/chart" uri="{C3380CC4-5D6E-409C-BE32-E72D297353CC}">
                <c16:uniqueId val="{0000000D-6855-44E7-B763-BFA730956D39}"/>
              </c:ext>
            </c:extLst>
          </c:dPt>
          <c:dPt>
            <c:idx val="7"/>
            <c:bubble3D val="0"/>
            <c:spPr>
              <a:solidFill>
                <a:srgbClr val="3A7831"/>
              </a:solidFill>
              <a:ln w="9525">
                <a:solidFill>
                  <a:schemeClr val="lt1"/>
                </a:solidFill>
              </a:ln>
              <a:effectLst/>
            </c:spPr>
            <c:extLst>
              <c:ext xmlns:c16="http://schemas.microsoft.com/office/drawing/2014/chart" uri="{C3380CC4-5D6E-409C-BE32-E72D297353CC}">
                <c16:uniqueId val="{0000000F-6855-44E7-B763-BFA730956D39}"/>
              </c:ext>
            </c:extLst>
          </c:dPt>
          <c:dPt>
            <c:idx val="8"/>
            <c:bubble3D val="0"/>
            <c:spPr>
              <a:solidFill>
                <a:srgbClr val="6ABD5F"/>
              </a:solidFill>
              <a:ln w="9525">
                <a:solidFill>
                  <a:schemeClr val="lt1"/>
                </a:solidFill>
              </a:ln>
              <a:effectLst/>
            </c:spPr>
            <c:extLst>
              <c:ext xmlns:c16="http://schemas.microsoft.com/office/drawing/2014/chart" uri="{C3380CC4-5D6E-409C-BE32-E72D297353CC}">
                <c16:uniqueId val="{00000011-6855-44E7-B763-BFA730956D39}"/>
              </c:ext>
            </c:extLst>
          </c:dPt>
          <c:dPt>
            <c:idx val="9"/>
            <c:bubble3D val="0"/>
            <c:spPr>
              <a:solidFill>
                <a:srgbClr val="BCE2B8"/>
              </a:solidFill>
              <a:ln w="9525">
                <a:solidFill>
                  <a:schemeClr val="lt1"/>
                </a:solidFill>
              </a:ln>
              <a:effectLst/>
            </c:spPr>
            <c:extLst>
              <c:ext xmlns:c16="http://schemas.microsoft.com/office/drawing/2014/chart" uri="{C3380CC4-5D6E-409C-BE32-E72D297353CC}">
                <c16:uniqueId val="{00000013-6855-44E7-B763-BFA730956D39}"/>
              </c:ext>
            </c:extLst>
          </c:dPt>
          <c:dPt>
            <c:idx val="10"/>
            <c:bubble3D val="0"/>
            <c:spPr>
              <a:solidFill>
                <a:srgbClr val="BFBFBF"/>
              </a:solidFill>
              <a:ln w="9525">
                <a:solidFill>
                  <a:schemeClr val="lt1"/>
                </a:solidFill>
              </a:ln>
              <a:effectLst/>
            </c:spPr>
            <c:extLst>
              <c:ext xmlns:c16="http://schemas.microsoft.com/office/drawing/2014/chart" uri="{C3380CC4-5D6E-409C-BE32-E72D297353CC}">
                <c16:uniqueId val="{00000015-5648-4808-A5AA-CC130E8D38BF}"/>
              </c:ext>
            </c:extLst>
          </c:dPt>
          <c:dLbls>
            <c:dLbl>
              <c:idx val="10"/>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5-5648-4808-A5AA-CC130E8D38BF}"/>
                </c:ext>
              </c:extLst>
            </c:dLbl>
            <c:numFmt formatCode="0%;\-0%;&quot;&quot;" sourceLinked="0"/>
            <c:spPr>
              <a:noFill/>
              <a:ln>
                <a:no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bg1"/>
                    </a:solidFill>
                    <a:latin typeface="Nunito Black" pitchFamily="2" charset="0"/>
                    <a:ea typeface="+mn-ea"/>
                    <a:cs typeface="+mn-cs"/>
                  </a:defRPr>
                </a:pPr>
                <a:endParaRPr lang="nl-BE"/>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 Data Medewerkers'!$B$31:$B$41</c:f>
              <c:strCache>
                <c:ptCount val="11"/>
                <c:pt idx="0">
                  <c:v>Bedrijfswagen</c:v>
                </c:pt>
                <c:pt idx="1">
                  <c:v>Eigen wagen</c:v>
                </c:pt>
                <c:pt idx="2">
                  <c:v>Motor-/bromfiets</c:v>
                </c:pt>
                <c:pt idx="3">
                  <c:v>Carpool</c:v>
                </c:pt>
                <c:pt idx="4">
                  <c:v>Trein</c:v>
                </c:pt>
                <c:pt idx="5">
                  <c:v>Bus/tram</c:v>
                </c:pt>
                <c:pt idx="6">
                  <c:v>Speedpedelec</c:v>
                </c:pt>
                <c:pt idx="7">
                  <c:v>Elektrische fiets</c:v>
                </c:pt>
                <c:pt idx="8">
                  <c:v>Fiets</c:v>
                </c:pt>
                <c:pt idx="9">
                  <c:v>Te voet</c:v>
                </c:pt>
                <c:pt idx="10">
                  <c:v>Andere</c:v>
                </c:pt>
              </c:strCache>
            </c:strRef>
          </c:cat>
          <c:val>
            <c:numRef>
              <c:f>'4. Data Medewerkers'!$C$31:$C$41</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C-6855-44E7-B763-BFA730956D39}"/>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988304124717553E-2"/>
          <c:y val="0.2291801616365638"/>
          <c:w val="0.66760814203125041"/>
          <c:h val="0.69926948656530263"/>
        </c:manualLayout>
      </c:layout>
      <c:barChart>
        <c:barDir val="bar"/>
        <c:grouping val="percentStacked"/>
        <c:varyColors val="0"/>
        <c:ser>
          <c:idx val="0"/>
          <c:order val="0"/>
          <c:tx>
            <c:strRef>
              <c:f>'4. Data Medewerkers'!$B$76</c:f>
              <c:strCache>
                <c:ptCount val="1"/>
                <c:pt idx="0">
                  <c:v>0-1 km = te voet</c:v>
                </c:pt>
              </c:strCache>
            </c:strRef>
          </c:tx>
          <c:spPr>
            <a:solidFill>
              <a:srgbClr val="BCE2B8"/>
            </a:solidFill>
            <a:ln>
              <a:solidFill>
                <a:schemeClr val="bg1"/>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bg1"/>
                    </a:solidFill>
                    <a:latin typeface="Nunito ExtraBold"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 Data Medewerkers'!$C$75</c:f>
              <c:numCache>
                <c:formatCode>General</c:formatCode>
                <c:ptCount val="1"/>
                <c:pt idx="0">
                  <c:v>2024</c:v>
                </c:pt>
              </c:numCache>
            </c:numRef>
          </c:cat>
          <c:val>
            <c:numRef>
              <c:f>'4. Data Medewerkers'!$C$76</c:f>
              <c:numCache>
                <c:formatCode>General</c:formatCode>
                <c:ptCount val="1"/>
                <c:pt idx="0">
                  <c:v>0</c:v>
                </c:pt>
              </c:numCache>
            </c:numRef>
          </c:val>
          <c:extLst>
            <c:ext xmlns:c16="http://schemas.microsoft.com/office/drawing/2014/chart" uri="{C3380CC4-5D6E-409C-BE32-E72D297353CC}">
              <c16:uniqueId val="{00000000-C9DD-4AF9-8A21-E2BF23B61B8C}"/>
            </c:ext>
          </c:extLst>
        </c:ser>
        <c:ser>
          <c:idx val="1"/>
          <c:order val="1"/>
          <c:tx>
            <c:strRef>
              <c:f>'4. Data Medewerkers'!$B$77</c:f>
              <c:strCache>
                <c:ptCount val="1"/>
                <c:pt idx="0">
                  <c:v>1-7,5 km = fiets</c:v>
                </c:pt>
              </c:strCache>
            </c:strRef>
          </c:tx>
          <c:spPr>
            <a:solidFill>
              <a:srgbClr val="77C46E"/>
            </a:solidFill>
            <a:ln>
              <a:solidFill>
                <a:schemeClr val="bg1"/>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bg1"/>
                    </a:solidFill>
                    <a:latin typeface="Nunito ExtraBold"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 Data Medewerkers'!$C$75</c:f>
              <c:numCache>
                <c:formatCode>General</c:formatCode>
                <c:ptCount val="1"/>
                <c:pt idx="0">
                  <c:v>2024</c:v>
                </c:pt>
              </c:numCache>
            </c:numRef>
          </c:cat>
          <c:val>
            <c:numRef>
              <c:f>'4. Data Medewerkers'!$C$77</c:f>
              <c:numCache>
                <c:formatCode>General</c:formatCode>
                <c:ptCount val="1"/>
                <c:pt idx="0">
                  <c:v>0</c:v>
                </c:pt>
              </c:numCache>
            </c:numRef>
          </c:val>
          <c:extLst>
            <c:ext xmlns:c16="http://schemas.microsoft.com/office/drawing/2014/chart" uri="{C3380CC4-5D6E-409C-BE32-E72D297353CC}">
              <c16:uniqueId val="{00000001-C9DD-4AF9-8A21-E2BF23B61B8C}"/>
            </c:ext>
          </c:extLst>
        </c:ser>
        <c:ser>
          <c:idx val="2"/>
          <c:order val="2"/>
          <c:tx>
            <c:strRef>
              <c:f>'4. Data Medewerkers'!$B$78</c:f>
              <c:strCache>
                <c:ptCount val="1"/>
                <c:pt idx="0">
                  <c:v>7,5-15 km = e-fiets</c:v>
                </c:pt>
              </c:strCache>
            </c:strRef>
          </c:tx>
          <c:spPr>
            <a:solidFill>
              <a:srgbClr val="408537"/>
            </a:solidFill>
            <a:ln>
              <a:solidFill>
                <a:schemeClr val="bg1"/>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bg1"/>
                    </a:solidFill>
                    <a:latin typeface="Nunito ExtraBold"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 Data Medewerkers'!$C$75</c:f>
              <c:numCache>
                <c:formatCode>General</c:formatCode>
                <c:ptCount val="1"/>
                <c:pt idx="0">
                  <c:v>2024</c:v>
                </c:pt>
              </c:numCache>
            </c:numRef>
          </c:cat>
          <c:val>
            <c:numRef>
              <c:f>'4. Data Medewerkers'!$C$78</c:f>
              <c:numCache>
                <c:formatCode>General</c:formatCode>
                <c:ptCount val="1"/>
                <c:pt idx="0">
                  <c:v>0</c:v>
                </c:pt>
              </c:numCache>
            </c:numRef>
          </c:val>
          <c:extLst>
            <c:ext xmlns:c16="http://schemas.microsoft.com/office/drawing/2014/chart" uri="{C3380CC4-5D6E-409C-BE32-E72D297353CC}">
              <c16:uniqueId val="{00000002-C9DD-4AF9-8A21-E2BF23B61B8C}"/>
            </c:ext>
          </c:extLst>
        </c:ser>
        <c:ser>
          <c:idx val="3"/>
          <c:order val="3"/>
          <c:tx>
            <c:strRef>
              <c:f>'4. Data Medewerkers'!$B$79</c:f>
              <c:strCache>
                <c:ptCount val="1"/>
                <c:pt idx="0">
                  <c:v>15-28 km = speedpedelec</c:v>
                </c:pt>
              </c:strCache>
            </c:strRef>
          </c:tx>
          <c:spPr>
            <a:solidFill>
              <a:srgbClr val="466A68"/>
            </a:solidFill>
            <a:ln>
              <a:solidFill>
                <a:schemeClr val="bg1"/>
              </a:solidFill>
            </a:ln>
            <a:effectLst/>
          </c:spPr>
          <c:invertIfNegative val="0"/>
          <c:dPt>
            <c:idx val="0"/>
            <c:invertIfNegative val="0"/>
            <c:bubble3D val="0"/>
            <c:spPr>
              <a:solidFill>
                <a:srgbClr val="466A68"/>
              </a:solidFill>
              <a:ln>
                <a:solidFill>
                  <a:schemeClr val="bg1"/>
                </a:solidFill>
              </a:ln>
              <a:effectLst/>
            </c:spPr>
            <c:extLst>
              <c:ext xmlns:c16="http://schemas.microsoft.com/office/drawing/2014/chart" uri="{C3380CC4-5D6E-409C-BE32-E72D297353CC}">
                <c16:uniqueId val="{00000000-5AE3-45BE-9E40-B24D4B70C142}"/>
              </c:ext>
            </c:extLst>
          </c:dPt>
          <c:dLbls>
            <c:numFmt formatCode="0;\-0;&quot;&quot;" sourceLinked="0"/>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bg1"/>
                    </a:solidFill>
                    <a:latin typeface="Nunito ExtraBold"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 Data Medewerkers'!$C$75</c:f>
              <c:numCache>
                <c:formatCode>General</c:formatCode>
                <c:ptCount val="1"/>
                <c:pt idx="0">
                  <c:v>2024</c:v>
                </c:pt>
              </c:numCache>
            </c:numRef>
          </c:cat>
          <c:val>
            <c:numRef>
              <c:f>'4. Data Medewerkers'!$C$79</c:f>
              <c:numCache>
                <c:formatCode>General</c:formatCode>
                <c:ptCount val="1"/>
                <c:pt idx="0">
                  <c:v>0</c:v>
                </c:pt>
              </c:numCache>
            </c:numRef>
          </c:val>
          <c:extLst>
            <c:ext xmlns:c16="http://schemas.microsoft.com/office/drawing/2014/chart" uri="{C3380CC4-5D6E-409C-BE32-E72D297353CC}">
              <c16:uniqueId val="{00000003-C9DD-4AF9-8A21-E2BF23B61B8C}"/>
            </c:ext>
          </c:extLst>
        </c:ser>
        <c:ser>
          <c:idx val="4"/>
          <c:order val="4"/>
          <c:tx>
            <c:strRef>
              <c:f>'4. Data Medewerkers'!$B$80</c:f>
              <c:strCache>
                <c:ptCount val="1"/>
                <c:pt idx="0">
                  <c:v>&gt; 28 km = geen potentieel</c:v>
                </c:pt>
              </c:strCache>
            </c:strRef>
          </c:tx>
          <c:spPr>
            <a:solidFill>
              <a:srgbClr val="BFBFBF"/>
            </a:solidFill>
            <a:ln>
              <a:solidFill>
                <a:schemeClr val="bg1"/>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bg1"/>
                    </a:solidFill>
                    <a:latin typeface="Nunito ExtraBold"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 Data Medewerkers'!$C$75</c:f>
              <c:numCache>
                <c:formatCode>General</c:formatCode>
                <c:ptCount val="1"/>
                <c:pt idx="0">
                  <c:v>2024</c:v>
                </c:pt>
              </c:numCache>
            </c:numRef>
          </c:cat>
          <c:val>
            <c:numRef>
              <c:f>'4. Data Medewerkers'!$C$80</c:f>
              <c:numCache>
                <c:formatCode>General</c:formatCode>
                <c:ptCount val="1"/>
                <c:pt idx="0">
                  <c:v>0</c:v>
                </c:pt>
              </c:numCache>
            </c:numRef>
          </c:val>
          <c:extLst>
            <c:ext xmlns:c16="http://schemas.microsoft.com/office/drawing/2014/chart" uri="{C3380CC4-5D6E-409C-BE32-E72D297353CC}">
              <c16:uniqueId val="{00000004-C9DD-4AF9-8A21-E2BF23B61B8C}"/>
            </c:ext>
          </c:extLst>
        </c:ser>
        <c:dLbls>
          <c:dLblPos val="ctr"/>
          <c:showLegendKey val="0"/>
          <c:showVal val="1"/>
          <c:showCatName val="0"/>
          <c:showSerName val="0"/>
          <c:showPercent val="0"/>
          <c:showBubbleSize val="0"/>
        </c:dLbls>
        <c:gapWidth val="150"/>
        <c:overlap val="100"/>
        <c:axId val="99308287"/>
        <c:axId val="99310207"/>
        <c:extLst/>
      </c:barChart>
      <c:catAx>
        <c:axId val="99308287"/>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unito" pitchFamily="2" charset="0"/>
                <a:ea typeface="+mn-ea"/>
                <a:cs typeface="+mn-cs"/>
              </a:defRPr>
            </a:pPr>
            <a:endParaRPr lang="nl-BE"/>
          </a:p>
        </c:txPr>
        <c:crossAx val="99310207"/>
        <c:crosses val="autoZero"/>
        <c:auto val="1"/>
        <c:lblAlgn val="ctr"/>
        <c:lblOffset val="100"/>
        <c:noMultiLvlLbl val="0"/>
      </c:catAx>
      <c:valAx>
        <c:axId val="99310207"/>
        <c:scaling>
          <c:orientation val="minMax"/>
        </c:scaling>
        <c:delete val="0"/>
        <c:axPos val="t"/>
        <c:majorGridlines>
          <c:spPr>
            <a:ln w="9525" cap="flat" cmpd="sng" algn="ctr">
              <a:solidFill>
                <a:schemeClr val="bg1">
                  <a:lumMod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unito" pitchFamily="2" charset="0"/>
                <a:ea typeface="+mn-ea"/>
                <a:cs typeface="+mn-cs"/>
              </a:defRPr>
            </a:pPr>
            <a:endParaRPr lang="nl-BE"/>
          </a:p>
        </c:txPr>
        <c:crossAx val="99308287"/>
        <c:crosses val="autoZero"/>
        <c:crossBetween val="between"/>
      </c:valAx>
      <c:spPr>
        <a:noFill/>
        <a:ln>
          <a:noFill/>
        </a:ln>
        <a:effectLst/>
      </c:spPr>
    </c:plotArea>
    <c:legend>
      <c:legendPos val="r"/>
      <c:layout>
        <c:manualLayout>
          <c:xMode val="edge"/>
          <c:yMode val="edge"/>
          <c:x val="0.76303055183980184"/>
          <c:y val="0.32659219217396707"/>
          <c:w val="0.21987553883579697"/>
          <c:h val="0.519911203367899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Nunito" pitchFamily="2" charset="0"/>
              <a:ea typeface="+mn-ea"/>
              <a:cs typeface="+mn-cs"/>
            </a:defRPr>
          </a:pPr>
          <a:endParaRPr lang="nl-B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40000"/>
          <a:lumOff val="60000"/>
        </a:schemeClr>
      </a:solidFill>
      <a:round/>
    </a:ln>
    <a:effectLst/>
  </c:spPr>
  <c:txPr>
    <a:bodyPr/>
    <a:lstStyle/>
    <a:p>
      <a:pPr>
        <a:defRPr/>
      </a:pPr>
      <a:endParaRPr lang="nl-B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005457314793833E-2"/>
          <c:y val="4.1930175489914866E-2"/>
          <c:w val="0.96292749199688998"/>
          <c:h val="0.83735775389778588"/>
        </c:manualLayout>
      </c:layout>
      <c:barChart>
        <c:barDir val="col"/>
        <c:grouping val="clustered"/>
        <c:varyColors val="0"/>
        <c:ser>
          <c:idx val="3"/>
          <c:order val="0"/>
          <c:tx>
            <c:strRef>
              <c:f>'5. Data Bezoekers'!$B$82</c:f>
              <c:strCache>
                <c:ptCount val="1"/>
                <c:pt idx="0">
                  <c:v>Aantal fietsparkeerplaatsen </c:v>
                </c:pt>
              </c:strCache>
            </c:strRef>
          </c:tx>
          <c:spPr>
            <a:solidFill>
              <a:schemeClr val="bg2">
                <a:lumMod val="40000"/>
                <a:lumOff val="60000"/>
              </a:schemeClr>
            </a:solidFill>
            <a:ln w="215900">
              <a:solidFill>
                <a:schemeClr val="bg2">
                  <a:lumMod val="40000"/>
                  <a:lumOff val="60000"/>
                </a:schemeClr>
              </a:solidFill>
              <a:miter lim="800000"/>
            </a:ln>
            <a:effectLst/>
          </c:spPr>
          <c:invertIfNegative val="0"/>
          <c:dLbls>
            <c:numFmt formatCode="0;\-0;&quot;&quot;" sourceLinked="0"/>
            <c:spPr>
              <a:noFill/>
              <a:ln>
                <a:noFill/>
              </a:ln>
              <a:effectLst/>
            </c:spPr>
            <c:txPr>
              <a:bodyPr rot="0" spcFirstLastPara="1" vertOverflow="overflow" horzOverflow="overflow" vert="horz" wrap="square" lIns="0" tIns="108000" rIns="0" bIns="0" anchor="ctr" anchorCtr="1">
                <a:spAutoFit/>
              </a:bodyPr>
              <a:lstStyle/>
              <a:p>
                <a:pPr>
                  <a:defRPr sz="800" b="1" i="0" u="none" strike="noStrike" kern="1200" baseline="0">
                    <a:solidFill>
                      <a:schemeClr val="bg2">
                        <a:lumMod val="75000"/>
                      </a:schemeClr>
                    </a:solidFill>
                    <a:latin typeface="Nunito" pitchFamily="2" charset="0"/>
                    <a:ea typeface="+mn-ea"/>
                    <a:cs typeface="+mn-cs"/>
                  </a:defRPr>
                </a:pPr>
                <a:endParaRPr lang="nl-BE"/>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'5. Data Bezoekers'!$C$81:$L$81</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'5. Data Bezoekers'!$C$82:$L$82</c:f>
              <c:numCache>
                <c:formatCode>General</c:formatCode>
                <c:ptCount val="10"/>
              </c:numCache>
            </c:numRef>
          </c:val>
          <c:extLst>
            <c:ext xmlns:c16="http://schemas.microsoft.com/office/drawing/2014/chart" uri="{C3380CC4-5D6E-409C-BE32-E72D297353CC}">
              <c16:uniqueId val="{00000001-2D17-483A-94FF-C1B51666CE19}"/>
            </c:ext>
          </c:extLst>
        </c:ser>
        <c:ser>
          <c:idx val="4"/>
          <c:order val="1"/>
          <c:tx>
            <c:strRef>
              <c:f>'5. Data Bezoekers'!$B$85</c:f>
              <c:strCache>
                <c:ptCount val="1"/>
                <c:pt idx="0">
                  <c:v>Gemiddelde bezetting piek (o.b.v. tellingen)</c:v>
                </c:pt>
              </c:strCache>
            </c:strRef>
          </c:tx>
          <c:spPr>
            <a:solidFill>
              <a:schemeClr val="accent6"/>
            </a:solidFill>
            <a:ln>
              <a:noFill/>
            </a:ln>
            <a:effectLst/>
          </c:spPr>
          <c:invertIfNegative val="0"/>
          <c:dLbls>
            <c:dLbl>
              <c:idx val="0"/>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2-2D17-483A-94FF-C1B51666CE19}"/>
                </c:ext>
              </c:extLst>
            </c:dLbl>
            <c:dLbl>
              <c:idx val="1"/>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2D17-483A-94FF-C1B51666CE19}"/>
                </c:ext>
              </c:extLst>
            </c:dLbl>
            <c:dLbl>
              <c:idx val="2"/>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2D17-483A-94FF-C1B51666CE19}"/>
                </c:ext>
              </c:extLst>
            </c:dLbl>
            <c:dLbl>
              <c:idx val="3"/>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2D17-483A-94FF-C1B51666CE19}"/>
                </c:ext>
              </c:extLst>
            </c:dLbl>
            <c:dLbl>
              <c:idx val="4"/>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2D17-483A-94FF-C1B51666CE19}"/>
                </c:ext>
              </c:extLst>
            </c:dLbl>
            <c:dLbl>
              <c:idx val="5"/>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2D17-483A-94FF-C1B51666CE19}"/>
                </c:ext>
              </c:extLst>
            </c:dLbl>
            <c:dLbl>
              <c:idx val="6"/>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2D17-483A-94FF-C1B51666CE19}"/>
                </c:ext>
              </c:extLst>
            </c:dLbl>
            <c:dLbl>
              <c:idx val="7"/>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2D17-483A-94FF-C1B51666CE19}"/>
                </c:ext>
              </c:extLst>
            </c:dLbl>
            <c:dLbl>
              <c:idx val="8"/>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2D17-483A-94FF-C1B51666CE19}"/>
                </c:ext>
              </c:extLst>
            </c:dLbl>
            <c:dLbl>
              <c:idx val="9"/>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2D17-483A-94FF-C1B51666CE19}"/>
                </c:ext>
              </c:extLst>
            </c:dLbl>
            <c:numFmt formatCode="0%;\-0%;&quot;&quot;" sourceLinked="0"/>
            <c:spPr>
              <a:noFill/>
              <a:ln>
                <a:noFill/>
              </a:ln>
              <a:effectLst/>
            </c:spPr>
            <c:txPr>
              <a:bodyPr rot="0" spcFirstLastPara="1" vertOverflow="ellipsis" vert="horz" wrap="square" lIns="38100" tIns="19050" rIns="38100" bIns="19050" anchor="ctr" anchorCtr="0">
                <a:spAutoFit/>
              </a:bodyPr>
              <a:lstStyle/>
              <a:p>
                <a:pPr algn="ctr">
                  <a:defRPr lang="en-US" sz="700" b="0" i="0" u="none" strike="noStrike" kern="1200" baseline="0">
                    <a:solidFill>
                      <a:schemeClr val="bg1"/>
                    </a:solidFill>
                    <a:latin typeface="Nunito" pitchFamily="2" charset="0"/>
                    <a:ea typeface="+mn-ea"/>
                    <a:cs typeface="+mn-cs"/>
                  </a:defRPr>
                </a:pPr>
                <a:endParaRPr lang="nl-BE"/>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'5. Data Bezoekers'!$C$81:$L$81</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'5. Data Bezoekers'!$C$85:$L$85</c:f>
              <c:numCache>
                <c:formatCode>General</c:formatCode>
                <c:ptCount val="10"/>
              </c:numCache>
            </c:numRef>
          </c:val>
          <c:extLst>
            <c:ext xmlns:c15="http://schemas.microsoft.com/office/drawing/2012/chart" uri="{02D57815-91ED-43cb-92C2-25804820EDAC}">
              <c15:datalabelsRange>
                <c15:f>'5. Data Bezoekers'!$C$86:$L$86</c15:f>
                <c15:dlblRangeCache>
                  <c:ptCount val="10"/>
                  <c:pt idx="0">
                    <c:v>0%</c:v>
                  </c:pt>
                  <c:pt idx="1">
                    <c:v>0%</c:v>
                  </c:pt>
                  <c:pt idx="2">
                    <c:v>0%</c:v>
                  </c:pt>
                  <c:pt idx="3">
                    <c:v>0%</c:v>
                  </c:pt>
                  <c:pt idx="4">
                    <c:v>0%</c:v>
                  </c:pt>
                  <c:pt idx="5">
                    <c:v>0%</c:v>
                  </c:pt>
                  <c:pt idx="6">
                    <c:v>0%</c:v>
                  </c:pt>
                  <c:pt idx="7">
                    <c:v>0%</c:v>
                  </c:pt>
                  <c:pt idx="8">
                    <c:v>0%</c:v>
                  </c:pt>
                  <c:pt idx="9">
                    <c:v>0%</c:v>
                  </c:pt>
                </c15:dlblRangeCache>
              </c15:datalabelsRange>
            </c:ext>
            <c:ext xmlns:c16="http://schemas.microsoft.com/office/drawing/2014/chart" uri="{C3380CC4-5D6E-409C-BE32-E72D297353CC}">
              <c16:uniqueId val="{0000000C-2D17-483A-94FF-C1B51666CE19}"/>
            </c:ext>
          </c:extLst>
        </c:ser>
        <c:ser>
          <c:idx val="2"/>
          <c:order val="2"/>
          <c:tx>
            <c:strRef>
              <c:f>'5. Data Bezoekers'!$B$83</c:f>
              <c:strCache>
                <c:ptCount val="1"/>
                <c:pt idx="0">
                  <c:v>Gemiddelde bezetting (o.b.v. tellingen)</c:v>
                </c:pt>
              </c:strCache>
            </c:strRef>
          </c:tx>
          <c:spPr>
            <a:solidFill>
              <a:schemeClr val="accent1"/>
            </a:solidFill>
            <a:ln w="38100">
              <a:noFill/>
            </a:ln>
            <a:effectLst/>
          </c:spPr>
          <c:invertIfNegative val="0"/>
          <c:dLbls>
            <c:dLbl>
              <c:idx val="0"/>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D-2D17-483A-94FF-C1B51666CE19}"/>
                </c:ext>
              </c:extLst>
            </c:dLbl>
            <c:dLbl>
              <c:idx val="1"/>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2D17-483A-94FF-C1B51666CE19}"/>
                </c:ext>
              </c:extLst>
            </c:dLbl>
            <c:dLbl>
              <c:idx val="2"/>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2D17-483A-94FF-C1B51666CE19}"/>
                </c:ext>
              </c:extLst>
            </c:dLbl>
            <c:dLbl>
              <c:idx val="3"/>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2D17-483A-94FF-C1B51666CE19}"/>
                </c:ext>
              </c:extLst>
            </c:dLbl>
            <c:dLbl>
              <c:idx val="4"/>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2D17-483A-94FF-C1B51666CE19}"/>
                </c:ext>
              </c:extLst>
            </c:dLbl>
            <c:dLbl>
              <c:idx val="5"/>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2D17-483A-94FF-C1B51666CE19}"/>
                </c:ext>
              </c:extLst>
            </c:dLbl>
            <c:dLbl>
              <c:idx val="6"/>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2D17-483A-94FF-C1B51666CE19}"/>
                </c:ext>
              </c:extLst>
            </c:dLbl>
            <c:dLbl>
              <c:idx val="7"/>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2D17-483A-94FF-C1B51666CE19}"/>
                </c:ext>
              </c:extLst>
            </c:dLbl>
            <c:dLbl>
              <c:idx val="8"/>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2D17-483A-94FF-C1B51666CE19}"/>
                </c:ext>
              </c:extLst>
            </c:dLbl>
            <c:dLbl>
              <c:idx val="9"/>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2D17-483A-94FF-C1B51666CE19}"/>
                </c:ext>
              </c:extLst>
            </c:dLbl>
            <c:numFmt formatCode="0%;\-0%;&quot;&quot;" sourceLinked="0"/>
            <c:spPr>
              <a:noFill/>
              <a:ln>
                <a:noFill/>
              </a:ln>
              <a:effectLst/>
            </c:spPr>
            <c:txPr>
              <a:bodyPr rot="0" spcFirstLastPara="1" vertOverflow="ellipsis" vert="horz" wrap="square" lIns="38100" tIns="19050" rIns="38100" bIns="19050" anchor="ctr" anchorCtr="0">
                <a:spAutoFit/>
              </a:bodyPr>
              <a:lstStyle/>
              <a:p>
                <a:pPr algn="ctr">
                  <a:defRPr lang="en-US" sz="700" b="0" i="0" u="none" strike="noStrike" kern="1200" baseline="0">
                    <a:solidFill>
                      <a:schemeClr val="bg1"/>
                    </a:solidFill>
                    <a:latin typeface="Nunito" pitchFamily="2" charset="0"/>
                    <a:ea typeface="+mn-ea"/>
                    <a:cs typeface="+mn-cs"/>
                  </a:defRPr>
                </a:pPr>
                <a:endParaRPr lang="nl-BE"/>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'5. Data Bezoekers'!$C$81:$L$81</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'5. Data Bezoekers'!$C$83:$L$83</c:f>
              <c:numCache>
                <c:formatCode>General</c:formatCode>
                <c:ptCount val="10"/>
              </c:numCache>
            </c:numRef>
          </c:val>
          <c:extLst>
            <c:ext xmlns:c15="http://schemas.microsoft.com/office/drawing/2012/chart" uri="{02D57815-91ED-43cb-92C2-25804820EDAC}">
              <c15:datalabelsRange>
                <c15:f>'5. Data Bezoekers'!$C$84:$L$84</c15:f>
                <c15:dlblRangeCache>
                  <c:ptCount val="10"/>
                  <c:pt idx="0">
                    <c:v>0%</c:v>
                  </c:pt>
                  <c:pt idx="1">
                    <c:v>0%</c:v>
                  </c:pt>
                  <c:pt idx="2">
                    <c:v>0%</c:v>
                  </c:pt>
                  <c:pt idx="3">
                    <c:v>0%</c:v>
                  </c:pt>
                  <c:pt idx="4">
                    <c:v>0%</c:v>
                  </c:pt>
                  <c:pt idx="5">
                    <c:v>0%</c:v>
                  </c:pt>
                  <c:pt idx="6">
                    <c:v>0%</c:v>
                  </c:pt>
                  <c:pt idx="7">
                    <c:v>0%</c:v>
                  </c:pt>
                  <c:pt idx="8">
                    <c:v>0%</c:v>
                  </c:pt>
                  <c:pt idx="9">
                    <c:v>0%</c:v>
                  </c:pt>
                </c15:dlblRangeCache>
              </c15:datalabelsRange>
            </c:ext>
            <c:ext xmlns:c16="http://schemas.microsoft.com/office/drawing/2014/chart" uri="{C3380CC4-5D6E-409C-BE32-E72D297353CC}">
              <c16:uniqueId val="{00000017-2D17-483A-94FF-C1B51666CE19}"/>
            </c:ext>
          </c:extLst>
        </c:ser>
        <c:dLbls>
          <c:showLegendKey val="0"/>
          <c:showVal val="0"/>
          <c:showCatName val="0"/>
          <c:showSerName val="0"/>
          <c:showPercent val="0"/>
          <c:showBubbleSize val="0"/>
        </c:dLbls>
        <c:gapWidth val="125"/>
        <c:overlap val="100"/>
        <c:axId val="177822159"/>
        <c:axId val="179525919"/>
      </c:barChart>
      <c:catAx>
        <c:axId val="177822159"/>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unito" pitchFamily="2" charset="0"/>
                <a:ea typeface="+mn-ea"/>
                <a:cs typeface="+mn-cs"/>
              </a:defRPr>
            </a:pPr>
            <a:endParaRPr lang="nl-BE"/>
          </a:p>
        </c:txPr>
        <c:crossAx val="179525919"/>
        <c:crosses val="autoZero"/>
        <c:auto val="1"/>
        <c:lblAlgn val="ctr"/>
        <c:lblOffset val="100"/>
        <c:noMultiLvlLbl val="0"/>
      </c:catAx>
      <c:valAx>
        <c:axId val="179525919"/>
        <c:scaling>
          <c:orientation val="minMax"/>
        </c:scaling>
        <c:delete val="1"/>
        <c:axPos val="l"/>
        <c:majorGridlines>
          <c:spPr>
            <a:ln w="9525" cap="flat" cmpd="sng" algn="ctr">
              <a:solidFill>
                <a:schemeClr val="bg1">
                  <a:lumMod val="95000"/>
                </a:schemeClr>
              </a:solidFill>
              <a:round/>
            </a:ln>
            <a:effectLst/>
          </c:spPr>
        </c:majorGridlines>
        <c:numFmt formatCode="General" sourceLinked="1"/>
        <c:majorTickMark val="none"/>
        <c:minorTickMark val="none"/>
        <c:tickLblPos val="nextTo"/>
        <c:crossAx val="1778221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40000"/>
          <a:lumOff val="60000"/>
        </a:schemeClr>
      </a:solidFill>
      <a:round/>
    </a:ln>
    <a:effectLst/>
  </c:spPr>
  <c:txPr>
    <a:bodyPr/>
    <a:lstStyle/>
    <a:p>
      <a:pPr>
        <a:defRPr>
          <a:latin typeface="Nunito" pitchFamily="2" charset="0"/>
        </a:defRPr>
      </a:pPr>
      <a:endParaRPr lang="nl-B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005457314793833E-2"/>
          <c:y val="5.0893020819355046E-2"/>
          <c:w val="0.96292749199688998"/>
          <c:h val="0.82839500331342186"/>
        </c:manualLayout>
      </c:layout>
      <c:barChart>
        <c:barDir val="col"/>
        <c:grouping val="clustered"/>
        <c:varyColors val="0"/>
        <c:ser>
          <c:idx val="0"/>
          <c:order val="0"/>
          <c:tx>
            <c:strRef>
              <c:f>'4. Data Medewerkers'!$B$97</c:f>
              <c:strCache>
                <c:ptCount val="1"/>
                <c:pt idx="0">
                  <c:v>Aantal fietsparkeerplaatsen </c:v>
                </c:pt>
              </c:strCache>
            </c:strRef>
          </c:tx>
          <c:spPr>
            <a:solidFill>
              <a:schemeClr val="bg2">
                <a:lumMod val="40000"/>
                <a:lumOff val="60000"/>
              </a:schemeClr>
            </a:solidFill>
            <a:ln w="215900">
              <a:solidFill>
                <a:schemeClr val="bg2">
                  <a:lumMod val="40000"/>
                  <a:lumOff val="60000"/>
                </a:schemeClr>
              </a:solidFill>
              <a:miter lim="800000"/>
            </a:ln>
            <a:effectLst/>
          </c:spPr>
          <c:invertIfNegative val="0"/>
          <c:dLbls>
            <c:numFmt formatCode="0;\-0;&quot;&quot;" sourceLinked="0"/>
            <c:spPr>
              <a:noFill/>
              <a:ln>
                <a:noFill/>
              </a:ln>
              <a:effectLst/>
            </c:spPr>
            <c:txPr>
              <a:bodyPr rot="0" spcFirstLastPara="1" vertOverflow="overflow" horzOverflow="overflow" vert="horz" wrap="square" lIns="0" tIns="108000" rIns="0" bIns="0" anchor="ctr" anchorCtr="1">
                <a:spAutoFit/>
              </a:bodyPr>
              <a:lstStyle/>
              <a:p>
                <a:pPr>
                  <a:defRPr sz="800" b="1" i="0" u="none" strike="noStrike" kern="1200" baseline="0">
                    <a:solidFill>
                      <a:schemeClr val="bg2">
                        <a:lumMod val="75000"/>
                      </a:schemeClr>
                    </a:solidFill>
                    <a:latin typeface="Nunito" pitchFamily="2" charset="0"/>
                    <a:ea typeface="+mn-ea"/>
                    <a:cs typeface="+mn-cs"/>
                  </a:defRPr>
                </a:pPr>
                <a:endParaRPr lang="nl-BE"/>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'4. Data Medewerkers'!$C$96:$L$96</c:f>
              <c:strCache>
                <c:ptCount val="10"/>
                <c:pt idx="0">
                  <c:v>2021</c:v>
                </c:pt>
                <c:pt idx="1">
                  <c:v>2022</c:v>
                </c:pt>
                <c:pt idx="2">
                  <c:v>2023</c:v>
                </c:pt>
                <c:pt idx="3">
                  <c:v>2024</c:v>
                </c:pt>
                <c:pt idx="4">
                  <c:v>2025</c:v>
                </c:pt>
                <c:pt idx="5">
                  <c:v>2026</c:v>
                </c:pt>
                <c:pt idx="6">
                  <c:v>2027</c:v>
                </c:pt>
                <c:pt idx="7">
                  <c:v>2028</c:v>
                </c:pt>
                <c:pt idx="8">
                  <c:v>2029</c:v>
                </c:pt>
                <c:pt idx="9">
                  <c:v>2030</c:v>
                </c:pt>
              </c:strCache>
            </c:strRef>
          </c:cat>
          <c:val>
            <c:numRef>
              <c:f>'4. Data Medewerkers'!$C$97:$L$97</c:f>
              <c:numCache>
                <c:formatCode>General</c:formatCode>
                <c:ptCount val="10"/>
              </c:numCache>
            </c:numRef>
          </c:val>
          <c:extLst xmlns:c15="http://schemas.microsoft.com/office/drawing/2012/chart">
            <c:ext xmlns:c16="http://schemas.microsoft.com/office/drawing/2014/chart" uri="{C3380CC4-5D6E-409C-BE32-E72D297353CC}">
              <c16:uniqueId val="{00000001-DBA2-4C25-AA9B-CF23AAEC2742}"/>
            </c:ext>
          </c:extLst>
        </c:ser>
        <c:ser>
          <c:idx val="2"/>
          <c:order val="1"/>
          <c:tx>
            <c:strRef>
              <c:f>'4. Data Medewerkers'!$B$100</c:f>
              <c:strCache>
                <c:ptCount val="1"/>
                <c:pt idx="0">
                  <c:v>Gemiddelde bezetting piek (o.b.v. tellingen)</c:v>
                </c:pt>
              </c:strCache>
            </c:strRef>
          </c:tx>
          <c:spPr>
            <a:solidFill>
              <a:schemeClr val="accent6"/>
            </a:solidFill>
            <a:ln>
              <a:noFill/>
            </a:ln>
            <a:effectLst/>
          </c:spPr>
          <c:invertIfNegative val="0"/>
          <c:dLbls>
            <c:dLbl>
              <c:idx val="0"/>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2-DBA2-4C25-AA9B-CF23AAEC2742}"/>
                </c:ext>
              </c:extLst>
            </c:dLbl>
            <c:dLbl>
              <c:idx val="1"/>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DBA2-4C25-AA9B-CF23AAEC2742}"/>
                </c:ext>
              </c:extLst>
            </c:dLbl>
            <c:dLbl>
              <c:idx val="2"/>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DBA2-4C25-AA9B-CF23AAEC2742}"/>
                </c:ext>
              </c:extLst>
            </c:dLbl>
            <c:dLbl>
              <c:idx val="3"/>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DBA2-4C25-AA9B-CF23AAEC2742}"/>
                </c:ext>
              </c:extLst>
            </c:dLbl>
            <c:dLbl>
              <c:idx val="4"/>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DBA2-4C25-AA9B-CF23AAEC2742}"/>
                </c:ext>
              </c:extLst>
            </c:dLbl>
            <c:dLbl>
              <c:idx val="5"/>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DBA2-4C25-AA9B-CF23AAEC2742}"/>
                </c:ext>
              </c:extLst>
            </c:dLbl>
            <c:dLbl>
              <c:idx val="6"/>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DBA2-4C25-AA9B-CF23AAEC2742}"/>
                </c:ext>
              </c:extLst>
            </c:dLbl>
            <c:dLbl>
              <c:idx val="7"/>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DBA2-4C25-AA9B-CF23AAEC2742}"/>
                </c:ext>
              </c:extLst>
            </c:dLbl>
            <c:dLbl>
              <c:idx val="8"/>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DBA2-4C25-AA9B-CF23AAEC2742}"/>
                </c:ext>
              </c:extLst>
            </c:dLbl>
            <c:dLbl>
              <c:idx val="9"/>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DBA2-4C25-AA9B-CF23AAEC2742}"/>
                </c:ext>
              </c:extLst>
            </c:dLbl>
            <c:numFmt formatCode="0%;\-0%;&quot;&quot;" sourceLinked="0"/>
            <c:spPr>
              <a:noFill/>
              <a:ln>
                <a:noFill/>
              </a:ln>
              <a:effectLst/>
            </c:spPr>
            <c:txPr>
              <a:bodyPr rot="0" spcFirstLastPara="1" vertOverflow="ellipsis" vert="horz" wrap="square" lIns="38100" tIns="19050" rIns="38100" bIns="19050" anchor="ctr" anchorCtr="0">
                <a:spAutoFit/>
              </a:bodyPr>
              <a:lstStyle/>
              <a:p>
                <a:pPr algn="ctr">
                  <a:defRPr lang="en-US" sz="700" b="0" i="0" u="none" strike="noStrike" kern="1200" baseline="0">
                    <a:solidFill>
                      <a:schemeClr val="bg1"/>
                    </a:solidFill>
                    <a:latin typeface="Nunito" pitchFamily="2" charset="0"/>
                    <a:ea typeface="+mn-ea"/>
                    <a:cs typeface="+mn-cs"/>
                  </a:defRPr>
                </a:pPr>
                <a:endParaRPr lang="nl-BE"/>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'4. Data Medewerkers'!$C$96:$L$96</c:f>
              <c:strCache>
                <c:ptCount val="10"/>
                <c:pt idx="0">
                  <c:v>2021</c:v>
                </c:pt>
                <c:pt idx="1">
                  <c:v>2022</c:v>
                </c:pt>
                <c:pt idx="2">
                  <c:v>2023</c:v>
                </c:pt>
                <c:pt idx="3">
                  <c:v>2024</c:v>
                </c:pt>
                <c:pt idx="4">
                  <c:v>2025</c:v>
                </c:pt>
                <c:pt idx="5">
                  <c:v>2026</c:v>
                </c:pt>
                <c:pt idx="6">
                  <c:v>2027</c:v>
                </c:pt>
                <c:pt idx="7">
                  <c:v>2028</c:v>
                </c:pt>
                <c:pt idx="8">
                  <c:v>2029</c:v>
                </c:pt>
                <c:pt idx="9">
                  <c:v>2030</c:v>
                </c:pt>
              </c:strCache>
            </c:strRef>
          </c:cat>
          <c:val>
            <c:numRef>
              <c:f>'4. Data Medewerkers'!$C$100:$L$100</c:f>
              <c:numCache>
                <c:formatCode>General</c:formatCode>
                <c:ptCount val="10"/>
              </c:numCache>
            </c:numRef>
          </c:val>
          <c:extLst>
            <c:ext xmlns:c15="http://schemas.microsoft.com/office/drawing/2012/chart" uri="{02D57815-91ED-43cb-92C2-25804820EDAC}">
              <c15:datalabelsRange>
                <c15:f>'4. Data Medewerkers'!$C$101:$L$101</c15:f>
                <c15:dlblRangeCache>
                  <c:ptCount val="10"/>
                  <c:pt idx="0">
                    <c:v>0%</c:v>
                  </c:pt>
                  <c:pt idx="1">
                    <c:v>0%</c:v>
                  </c:pt>
                  <c:pt idx="2">
                    <c:v>0%</c:v>
                  </c:pt>
                  <c:pt idx="3">
                    <c:v>0%</c:v>
                  </c:pt>
                  <c:pt idx="4">
                    <c:v>0%</c:v>
                  </c:pt>
                  <c:pt idx="5">
                    <c:v>0%</c:v>
                  </c:pt>
                  <c:pt idx="6">
                    <c:v>0%</c:v>
                  </c:pt>
                  <c:pt idx="7">
                    <c:v>0%</c:v>
                  </c:pt>
                  <c:pt idx="8">
                    <c:v>0%</c:v>
                  </c:pt>
                  <c:pt idx="9">
                    <c:v>0%</c:v>
                  </c:pt>
                </c15:dlblRangeCache>
              </c15:datalabelsRange>
            </c:ext>
            <c:ext xmlns:c16="http://schemas.microsoft.com/office/drawing/2014/chart" uri="{C3380CC4-5D6E-409C-BE32-E72D297353CC}">
              <c16:uniqueId val="{0000000C-DBA2-4C25-AA9B-CF23AAEC2742}"/>
            </c:ext>
          </c:extLst>
        </c:ser>
        <c:ser>
          <c:idx val="1"/>
          <c:order val="2"/>
          <c:tx>
            <c:strRef>
              <c:f>'4. Data Medewerkers'!$B$98</c:f>
              <c:strCache>
                <c:ptCount val="1"/>
                <c:pt idx="0">
                  <c:v>Gemiddelde bezetting (o.b.v. tellingen)</c:v>
                </c:pt>
              </c:strCache>
            </c:strRef>
          </c:tx>
          <c:spPr>
            <a:solidFill>
              <a:schemeClr val="accent1"/>
            </a:solidFill>
            <a:ln w="38100">
              <a:noFill/>
            </a:ln>
            <a:effectLst/>
          </c:spPr>
          <c:invertIfNegative val="0"/>
          <c:dLbls>
            <c:dLbl>
              <c:idx val="0"/>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D-DBA2-4C25-AA9B-CF23AAEC2742}"/>
                </c:ext>
              </c:extLst>
            </c:dLbl>
            <c:dLbl>
              <c:idx val="1"/>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DBA2-4C25-AA9B-CF23AAEC2742}"/>
                </c:ext>
              </c:extLst>
            </c:dLbl>
            <c:dLbl>
              <c:idx val="2"/>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DBA2-4C25-AA9B-CF23AAEC2742}"/>
                </c:ext>
              </c:extLst>
            </c:dLbl>
            <c:dLbl>
              <c:idx val="3"/>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DBA2-4C25-AA9B-CF23AAEC2742}"/>
                </c:ext>
              </c:extLst>
            </c:dLbl>
            <c:dLbl>
              <c:idx val="4"/>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DBA2-4C25-AA9B-CF23AAEC2742}"/>
                </c:ext>
              </c:extLst>
            </c:dLbl>
            <c:dLbl>
              <c:idx val="5"/>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DBA2-4C25-AA9B-CF23AAEC2742}"/>
                </c:ext>
              </c:extLst>
            </c:dLbl>
            <c:dLbl>
              <c:idx val="6"/>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DBA2-4C25-AA9B-CF23AAEC2742}"/>
                </c:ext>
              </c:extLst>
            </c:dLbl>
            <c:dLbl>
              <c:idx val="7"/>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DBA2-4C25-AA9B-CF23AAEC2742}"/>
                </c:ext>
              </c:extLst>
            </c:dLbl>
            <c:dLbl>
              <c:idx val="8"/>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DBA2-4C25-AA9B-CF23AAEC2742}"/>
                </c:ext>
              </c:extLst>
            </c:dLbl>
            <c:dLbl>
              <c:idx val="9"/>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DBA2-4C25-AA9B-CF23AAEC2742}"/>
                </c:ext>
              </c:extLst>
            </c:dLbl>
            <c:numFmt formatCode="0%;\-0%;&quot;&quot;" sourceLinked="0"/>
            <c:spPr>
              <a:noFill/>
              <a:ln>
                <a:noFill/>
              </a:ln>
              <a:effectLst/>
            </c:spPr>
            <c:txPr>
              <a:bodyPr rot="0" spcFirstLastPara="1" vertOverflow="ellipsis" vert="horz" wrap="square" lIns="38100" tIns="19050" rIns="38100" bIns="19050" anchor="ctr" anchorCtr="0">
                <a:spAutoFit/>
              </a:bodyPr>
              <a:lstStyle/>
              <a:p>
                <a:pPr algn="ctr">
                  <a:defRPr lang="en-US" sz="700" b="0" i="0" u="none" strike="noStrike" kern="1200" baseline="0">
                    <a:solidFill>
                      <a:schemeClr val="bg1"/>
                    </a:solidFill>
                    <a:latin typeface="Nunito" pitchFamily="2" charset="0"/>
                    <a:ea typeface="+mn-ea"/>
                    <a:cs typeface="+mn-cs"/>
                  </a:defRPr>
                </a:pPr>
                <a:endParaRPr lang="nl-BE"/>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'4. Data Medewerkers'!$C$96:$L$96</c:f>
              <c:strCache>
                <c:ptCount val="10"/>
                <c:pt idx="0">
                  <c:v>2021</c:v>
                </c:pt>
                <c:pt idx="1">
                  <c:v>2022</c:v>
                </c:pt>
                <c:pt idx="2">
                  <c:v>2023</c:v>
                </c:pt>
                <c:pt idx="3">
                  <c:v>2024</c:v>
                </c:pt>
                <c:pt idx="4">
                  <c:v>2025</c:v>
                </c:pt>
                <c:pt idx="5">
                  <c:v>2026</c:v>
                </c:pt>
                <c:pt idx="6">
                  <c:v>2027</c:v>
                </c:pt>
                <c:pt idx="7">
                  <c:v>2028</c:v>
                </c:pt>
                <c:pt idx="8">
                  <c:v>2029</c:v>
                </c:pt>
                <c:pt idx="9">
                  <c:v>2030</c:v>
                </c:pt>
              </c:strCache>
            </c:strRef>
          </c:cat>
          <c:val>
            <c:numRef>
              <c:f>'4. Data Medewerkers'!$C$98:$L$98</c:f>
              <c:numCache>
                <c:formatCode>General</c:formatCode>
                <c:ptCount val="10"/>
              </c:numCache>
            </c:numRef>
          </c:val>
          <c:extLst>
            <c:ext xmlns:c15="http://schemas.microsoft.com/office/drawing/2012/chart" uri="{02D57815-91ED-43cb-92C2-25804820EDAC}">
              <c15:datalabelsRange>
                <c15:f>'4. Data Medewerkers'!$C$99:$L$99</c15:f>
                <c15:dlblRangeCache>
                  <c:ptCount val="10"/>
                  <c:pt idx="0">
                    <c:v>0%</c:v>
                  </c:pt>
                  <c:pt idx="1">
                    <c:v>0%</c:v>
                  </c:pt>
                  <c:pt idx="2">
                    <c:v>0%</c:v>
                  </c:pt>
                  <c:pt idx="3">
                    <c:v>0%</c:v>
                  </c:pt>
                  <c:pt idx="4">
                    <c:v>0%</c:v>
                  </c:pt>
                  <c:pt idx="5">
                    <c:v>0%</c:v>
                  </c:pt>
                  <c:pt idx="6">
                    <c:v>0%</c:v>
                  </c:pt>
                  <c:pt idx="7">
                    <c:v>0%</c:v>
                  </c:pt>
                  <c:pt idx="8">
                    <c:v>0%</c:v>
                  </c:pt>
                  <c:pt idx="9">
                    <c:v>0%</c:v>
                  </c:pt>
                </c15:dlblRangeCache>
              </c15:datalabelsRange>
            </c:ext>
            <c:ext xmlns:c16="http://schemas.microsoft.com/office/drawing/2014/chart" uri="{C3380CC4-5D6E-409C-BE32-E72D297353CC}">
              <c16:uniqueId val="{00000017-DBA2-4C25-AA9B-CF23AAEC2742}"/>
            </c:ext>
          </c:extLst>
        </c:ser>
        <c:dLbls>
          <c:showLegendKey val="0"/>
          <c:showVal val="0"/>
          <c:showCatName val="0"/>
          <c:showSerName val="0"/>
          <c:showPercent val="0"/>
          <c:showBubbleSize val="0"/>
        </c:dLbls>
        <c:gapWidth val="125"/>
        <c:overlap val="100"/>
        <c:axId val="177822159"/>
        <c:axId val="179525919"/>
        <c:extLst>
          <c:ext xmlns:c15="http://schemas.microsoft.com/office/drawing/2012/chart" uri="{02D57815-91ED-43cb-92C2-25804820EDAC}">
            <c15:filteredBarSeries>
              <c15:ser>
                <c:idx val="3"/>
                <c:order val="3"/>
                <c:tx>
                  <c:strRef>
                    <c:extLst>
                      <c:ext uri="{02D57815-91ED-43cb-92C2-25804820EDAC}">
                        <c15:formulaRef>
                          <c15:sqref>'4. Data Medewerkers'!$B$99</c15:sqref>
                        </c15:formulaRef>
                      </c:ext>
                    </c:extLst>
                    <c:strCache>
                      <c:ptCount val="1"/>
                      <c:pt idx="0">
                        <c:v>Gemiddelde bezettingsgraad</c:v>
                      </c:pt>
                    </c:strCache>
                  </c:strRef>
                </c:tx>
                <c:spPr>
                  <a:solidFill>
                    <a:schemeClr val="accent4"/>
                  </a:solidFill>
                  <a:ln>
                    <a:noFill/>
                  </a:ln>
                  <a:effectLst/>
                </c:spPr>
                <c:invertIfNegative val="0"/>
                <c:cat>
                  <c:strRef>
                    <c:extLst>
                      <c:ext uri="{02D57815-91ED-43cb-92C2-25804820EDAC}">
                        <c15:formulaRef>
                          <c15:sqref>'4. Data Medewerkers'!$C$96:$L$96</c15:sqref>
                        </c15:formulaRef>
                      </c:ext>
                    </c:extLst>
                    <c:strCache>
                      <c:ptCount val="10"/>
                      <c:pt idx="0">
                        <c:v>2021</c:v>
                      </c:pt>
                      <c:pt idx="1">
                        <c:v>2022</c:v>
                      </c:pt>
                      <c:pt idx="2">
                        <c:v>2023</c:v>
                      </c:pt>
                      <c:pt idx="3">
                        <c:v>2024</c:v>
                      </c:pt>
                      <c:pt idx="4">
                        <c:v>2025</c:v>
                      </c:pt>
                      <c:pt idx="5">
                        <c:v>2026</c:v>
                      </c:pt>
                      <c:pt idx="6">
                        <c:v>2027</c:v>
                      </c:pt>
                      <c:pt idx="7">
                        <c:v>2028</c:v>
                      </c:pt>
                      <c:pt idx="8">
                        <c:v>2029</c:v>
                      </c:pt>
                      <c:pt idx="9">
                        <c:v>2030</c:v>
                      </c:pt>
                    </c:strCache>
                  </c:strRef>
                </c:cat>
                <c:val>
                  <c:numRef>
                    <c:extLst>
                      <c:ext uri="{02D57815-91ED-43cb-92C2-25804820EDAC}">
                        <c15:formulaRef>
                          <c15:sqref>'4. Data Medewerkers'!$C$99:$L$99</c15:sqref>
                        </c15:formulaRef>
                      </c:ext>
                    </c:extLst>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8-DBA2-4C25-AA9B-CF23AAEC274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'4. Data Medewerkers'!$B$101</c15:sqref>
                        </c15:formulaRef>
                      </c:ext>
                    </c:extLst>
                    <c:strCache>
                      <c:ptCount val="1"/>
                      <c:pt idx="0">
                        <c:v>Gemiddelde bezettingsgraad piek</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'4. Data Medewerkers'!$C$96:$L$96</c15:sqref>
                        </c15:formulaRef>
                      </c:ext>
                    </c:extLst>
                    <c:strCache>
                      <c:ptCount val="10"/>
                      <c:pt idx="0">
                        <c:v>2021</c:v>
                      </c:pt>
                      <c:pt idx="1">
                        <c:v>2022</c:v>
                      </c:pt>
                      <c:pt idx="2">
                        <c:v>2023</c:v>
                      </c:pt>
                      <c:pt idx="3">
                        <c:v>2024</c:v>
                      </c:pt>
                      <c:pt idx="4">
                        <c:v>2025</c:v>
                      </c:pt>
                      <c:pt idx="5">
                        <c:v>2026</c:v>
                      </c:pt>
                      <c:pt idx="6">
                        <c:v>2027</c:v>
                      </c:pt>
                      <c:pt idx="7">
                        <c:v>2028</c:v>
                      </c:pt>
                      <c:pt idx="8">
                        <c:v>2029</c:v>
                      </c:pt>
                      <c:pt idx="9">
                        <c:v>2030</c:v>
                      </c:pt>
                    </c:strCache>
                  </c:strRef>
                </c:cat>
                <c:val>
                  <c:numRef>
                    <c:extLst xmlns:c15="http://schemas.microsoft.com/office/drawing/2012/chart">
                      <c:ext xmlns:c15="http://schemas.microsoft.com/office/drawing/2012/chart" uri="{02D57815-91ED-43cb-92C2-25804820EDAC}">
                        <c15:formulaRef>
                          <c15:sqref>'4. Data Medewerkers'!$C$101:$L$101</c15:sqref>
                        </c15:formulaRef>
                      </c:ext>
                    </c:extLst>
                    <c:numCache>
                      <c:formatCode>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19-DBA2-4C25-AA9B-CF23AAEC2742}"/>
                  </c:ext>
                </c:extLst>
              </c15:ser>
            </c15:filteredBarSeries>
          </c:ext>
        </c:extLst>
      </c:barChart>
      <c:catAx>
        <c:axId val="177822159"/>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unito" pitchFamily="2" charset="0"/>
                <a:ea typeface="+mn-ea"/>
                <a:cs typeface="+mn-cs"/>
              </a:defRPr>
            </a:pPr>
            <a:endParaRPr lang="nl-BE"/>
          </a:p>
        </c:txPr>
        <c:crossAx val="179525919"/>
        <c:crosses val="autoZero"/>
        <c:auto val="1"/>
        <c:lblAlgn val="ctr"/>
        <c:lblOffset val="100"/>
        <c:noMultiLvlLbl val="0"/>
      </c:catAx>
      <c:valAx>
        <c:axId val="179525919"/>
        <c:scaling>
          <c:orientation val="minMax"/>
        </c:scaling>
        <c:delete val="1"/>
        <c:axPos val="l"/>
        <c:majorGridlines>
          <c:spPr>
            <a:ln w="9525" cap="flat" cmpd="sng" algn="ctr">
              <a:solidFill>
                <a:schemeClr val="bg1">
                  <a:lumMod val="95000"/>
                </a:schemeClr>
              </a:solidFill>
              <a:round/>
            </a:ln>
            <a:effectLst/>
          </c:spPr>
        </c:majorGridlines>
        <c:numFmt formatCode="General" sourceLinked="1"/>
        <c:majorTickMark val="none"/>
        <c:minorTickMark val="none"/>
        <c:tickLblPos val="nextTo"/>
        <c:crossAx val="1778221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40000"/>
          <a:lumOff val="60000"/>
        </a:schemeClr>
      </a:solidFill>
      <a:round/>
    </a:ln>
    <a:effectLst/>
  </c:spPr>
  <c:txPr>
    <a:bodyPr/>
    <a:lstStyle/>
    <a:p>
      <a:pPr>
        <a:defRPr>
          <a:latin typeface="Nunito" pitchFamily="2" charset="0"/>
        </a:defRPr>
      </a:pPr>
      <a:endParaRPr lang="nl-B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005457314793833E-2"/>
          <c:y val="3.854695697130358E-2"/>
          <c:w val="0.96292749199688998"/>
          <c:h val="0.8407410428687887"/>
        </c:manualLayout>
      </c:layout>
      <c:barChart>
        <c:barDir val="col"/>
        <c:grouping val="clustered"/>
        <c:varyColors val="0"/>
        <c:ser>
          <c:idx val="0"/>
          <c:order val="0"/>
          <c:tx>
            <c:strRef>
              <c:f>'5. Data Bezoekers'!$B$73</c:f>
              <c:strCache>
                <c:ptCount val="1"/>
                <c:pt idx="0">
                  <c:v>Aantal autoparkeerplaatsen </c:v>
                </c:pt>
              </c:strCache>
            </c:strRef>
          </c:tx>
          <c:spPr>
            <a:solidFill>
              <a:schemeClr val="bg2">
                <a:lumMod val="40000"/>
                <a:lumOff val="60000"/>
              </a:schemeClr>
            </a:solidFill>
            <a:ln w="190500">
              <a:solidFill>
                <a:schemeClr val="bg2">
                  <a:lumMod val="40000"/>
                  <a:lumOff val="60000"/>
                </a:schemeClr>
              </a:solidFill>
              <a:miter lim="800000"/>
            </a:ln>
            <a:effectLst/>
          </c:spPr>
          <c:invertIfNegative val="0"/>
          <c:dLbls>
            <c:numFmt formatCode="0;\-0;&quot;&quot;" sourceLinked="0"/>
            <c:spPr>
              <a:noFill/>
              <a:ln>
                <a:noFill/>
              </a:ln>
              <a:effectLst/>
            </c:spPr>
            <c:txPr>
              <a:bodyPr rot="0" spcFirstLastPara="1" vertOverflow="ellipsis" vert="horz" wrap="square" lIns="38100" tIns="90000" rIns="38100" bIns="19050" anchor="t" anchorCtr="0">
                <a:spAutoFit/>
              </a:bodyPr>
              <a:lstStyle/>
              <a:p>
                <a:pPr algn="ctr">
                  <a:defRPr lang="en-US" sz="800" b="1" i="0" u="none" strike="noStrike" kern="1200" baseline="0">
                    <a:solidFill>
                      <a:schemeClr val="bg2">
                        <a:lumMod val="75000"/>
                      </a:schemeClr>
                    </a:solidFill>
                    <a:latin typeface="Nunito" pitchFamily="2" charset="0"/>
                    <a:ea typeface="+mn-ea"/>
                    <a:cs typeface="+mn-cs"/>
                  </a:defRPr>
                </a:pPr>
                <a:endParaRPr lang="nl-BE"/>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'5. Data Bezoekers'!$C$72:$L$72</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'5. Data Bezoekers'!$C$73:$L$73</c:f>
              <c:numCache>
                <c:formatCode>General</c:formatCode>
                <c:ptCount val="10"/>
              </c:numCache>
            </c:numRef>
          </c:val>
          <c:extLst xmlns:c15="http://schemas.microsoft.com/office/drawing/2012/chart">
            <c:ext xmlns:c16="http://schemas.microsoft.com/office/drawing/2014/chart" uri="{C3380CC4-5D6E-409C-BE32-E72D297353CC}">
              <c16:uniqueId val="{00000000-78C8-40ED-9445-97236AF52862}"/>
            </c:ext>
          </c:extLst>
        </c:ser>
        <c:ser>
          <c:idx val="3"/>
          <c:order val="1"/>
          <c:tx>
            <c:strRef>
              <c:f>'5. Data Bezoekers'!$B$76</c:f>
              <c:strCache>
                <c:ptCount val="1"/>
                <c:pt idx="0">
                  <c:v>Gemiddelde bezetting piek (o.b.v. tellingen)</c:v>
                </c:pt>
              </c:strCache>
            </c:strRef>
          </c:tx>
          <c:spPr>
            <a:solidFill>
              <a:schemeClr val="accent3"/>
            </a:solidFill>
            <a:ln>
              <a:noFill/>
            </a:ln>
            <a:effectLst/>
          </c:spPr>
          <c:invertIfNegative val="0"/>
          <c:dLbls>
            <c:dLbl>
              <c:idx val="0"/>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1-78C8-40ED-9445-97236AF52862}"/>
                </c:ext>
              </c:extLst>
            </c:dLbl>
            <c:dLbl>
              <c:idx val="1"/>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78C8-40ED-9445-97236AF52862}"/>
                </c:ext>
              </c:extLst>
            </c:dLbl>
            <c:dLbl>
              <c:idx val="2"/>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78C8-40ED-9445-97236AF52862}"/>
                </c:ext>
              </c:extLst>
            </c:dLbl>
            <c:dLbl>
              <c:idx val="3"/>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78C8-40ED-9445-97236AF52862}"/>
                </c:ext>
              </c:extLst>
            </c:dLbl>
            <c:dLbl>
              <c:idx val="4"/>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78C8-40ED-9445-97236AF52862}"/>
                </c:ext>
              </c:extLst>
            </c:dLbl>
            <c:dLbl>
              <c:idx val="5"/>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78C8-40ED-9445-97236AF52862}"/>
                </c:ext>
              </c:extLst>
            </c:dLbl>
            <c:dLbl>
              <c:idx val="6"/>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78C8-40ED-9445-97236AF52862}"/>
                </c:ext>
              </c:extLst>
            </c:dLbl>
            <c:dLbl>
              <c:idx val="7"/>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78C8-40ED-9445-97236AF52862}"/>
                </c:ext>
              </c:extLst>
            </c:dLbl>
            <c:dLbl>
              <c:idx val="8"/>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78C8-40ED-9445-97236AF52862}"/>
                </c:ext>
              </c:extLst>
            </c:dLbl>
            <c:dLbl>
              <c:idx val="9"/>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78C8-40ED-9445-97236AF52862}"/>
                </c:ext>
              </c:extLst>
            </c:dLbl>
            <c:numFmt formatCode="0%;\-0%;&quot;&quot;" sourceLinked="0"/>
            <c:spPr>
              <a:noFill/>
              <a:ln>
                <a:noFill/>
              </a:ln>
              <a:effectLst/>
            </c:spPr>
            <c:txPr>
              <a:bodyPr wrap="square" lIns="38100" tIns="19050" rIns="38100" bIns="19050" anchor="ctr" anchorCtr="0">
                <a:spAutoFit/>
              </a:bodyPr>
              <a:lstStyle/>
              <a:p>
                <a:pPr algn="ctr">
                  <a:defRPr lang="en-US" sz="700" b="0" i="0" u="none" strike="noStrike" kern="1200" baseline="0">
                    <a:solidFill>
                      <a:schemeClr val="bg1"/>
                    </a:solidFill>
                    <a:latin typeface="Nunito" pitchFamily="2" charset="0"/>
                    <a:ea typeface="+mn-ea"/>
                    <a:cs typeface="+mn-cs"/>
                  </a:defRPr>
                </a:pPr>
                <a:endParaRPr lang="nl-BE"/>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numRef>
              <c:f>'5. Data Bezoekers'!$C$72:$L$72</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'5. Data Bezoekers'!$C$76:$L$76</c:f>
              <c:numCache>
                <c:formatCode>General</c:formatCode>
                <c:ptCount val="10"/>
              </c:numCache>
            </c:numRef>
          </c:val>
          <c:extLst>
            <c:ext xmlns:c15="http://schemas.microsoft.com/office/drawing/2012/chart" uri="{02D57815-91ED-43cb-92C2-25804820EDAC}">
              <c15:datalabelsRange>
                <c15:f>'5. Data Bezoekers'!$C$77:$L$77</c15:f>
                <c15:dlblRangeCache>
                  <c:ptCount val="10"/>
                  <c:pt idx="0">
                    <c:v>0%</c:v>
                  </c:pt>
                  <c:pt idx="1">
                    <c:v>0%</c:v>
                  </c:pt>
                  <c:pt idx="2">
                    <c:v>0%</c:v>
                  </c:pt>
                  <c:pt idx="3">
                    <c:v>0%</c:v>
                  </c:pt>
                  <c:pt idx="4">
                    <c:v>0%</c:v>
                  </c:pt>
                  <c:pt idx="5">
                    <c:v>0%</c:v>
                  </c:pt>
                  <c:pt idx="6">
                    <c:v>0%</c:v>
                  </c:pt>
                  <c:pt idx="7">
                    <c:v>0%</c:v>
                  </c:pt>
                  <c:pt idx="8">
                    <c:v>0%</c:v>
                  </c:pt>
                  <c:pt idx="9">
                    <c:v>0%</c:v>
                  </c:pt>
                </c15:dlblRangeCache>
              </c15:datalabelsRange>
            </c:ext>
            <c:ext xmlns:c16="http://schemas.microsoft.com/office/drawing/2014/chart" uri="{C3380CC4-5D6E-409C-BE32-E72D297353CC}">
              <c16:uniqueId val="{0000000B-78C8-40ED-9445-97236AF52862}"/>
            </c:ext>
          </c:extLst>
        </c:ser>
        <c:ser>
          <c:idx val="2"/>
          <c:order val="2"/>
          <c:tx>
            <c:strRef>
              <c:f>'5. Data Bezoekers'!$B$74</c:f>
              <c:strCache>
                <c:ptCount val="1"/>
                <c:pt idx="0">
                  <c:v>Gemiddelde bezetting (o.b.v. tellingen)</c:v>
                </c:pt>
              </c:strCache>
            </c:strRef>
          </c:tx>
          <c:spPr>
            <a:solidFill>
              <a:schemeClr val="accent2"/>
            </a:solidFill>
            <a:ln>
              <a:noFill/>
            </a:ln>
            <a:effectLst/>
          </c:spPr>
          <c:invertIfNegative val="0"/>
          <c:dLbls>
            <c:dLbl>
              <c:idx val="0"/>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C-78C8-40ED-9445-97236AF52862}"/>
                </c:ext>
              </c:extLst>
            </c:dLbl>
            <c:dLbl>
              <c:idx val="1"/>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78C8-40ED-9445-97236AF52862}"/>
                </c:ext>
              </c:extLst>
            </c:dLbl>
            <c:dLbl>
              <c:idx val="2"/>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78C8-40ED-9445-97236AF52862}"/>
                </c:ext>
              </c:extLst>
            </c:dLbl>
            <c:dLbl>
              <c:idx val="3"/>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78C8-40ED-9445-97236AF52862}"/>
                </c:ext>
              </c:extLst>
            </c:dLbl>
            <c:dLbl>
              <c:idx val="4"/>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78C8-40ED-9445-97236AF52862}"/>
                </c:ext>
              </c:extLst>
            </c:dLbl>
            <c:dLbl>
              <c:idx val="5"/>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78C8-40ED-9445-97236AF52862}"/>
                </c:ext>
              </c:extLst>
            </c:dLbl>
            <c:dLbl>
              <c:idx val="6"/>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78C8-40ED-9445-97236AF52862}"/>
                </c:ext>
              </c:extLst>
            </c:dLbl>
            <c:dLbl>
              <c:idx val="7"/>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78C8-40ED-9445-97236AF52862}"/>
                </c:ext>
              </c:extLst>
            </c:dLbl>
            <c:dLbl>
              <c:idx val="8"/>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78C8-40ED-9445-97236AF52862}"/>
                </c:ext>
              </c:extLst>
            </c:dLbl>
            <c:dLbl>
              <c:idx val="9"/>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78C8-40ED-9445-97236AF52862}"/>
                </c:ext>
              </c:extLst>
            </c:dLbl>
            <c:numFmt formatCode="0%;\-0%;&quot;&quot;" sourceLinked="0"/>
            <c:spPr>
              <a:noFill/>
              <a:ln>
                <a:noFill/>
              </a:ln>
              <a:effectLst/>
            </c:spPr>
            <c:txPr>
              <a:bodyPr wrap="square" lIns="38100" tIns="19050" rIns="38100" bIns="19050" anchor="ctr" anchorCtr="0">
                <a:spAutoFit/>
              </a:bodyPr>
              <a:lstStyle/>
              <a:p>
                <a:pPr algn="ctr">
                  <a:defRPr lang="en-US" sz="700" b="0" i="0" u="none" strike="noStrike" kern="1200" baseline="0">
                    <a:solidFill>
                      <a:schemeClr val="bg1"/>
                    </a:solidFill>
                    <a:latin typeface="Nunito" pitchFamily="2" charset="0"/>
                    <a:ea typeface="+mn-ea"/>
                    <a:cs typeface="+mn-cs"/>
                  </a:defRPr>
                </a:pPr>
                <a:endParaRPr lang="nl-BE"/>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numRef>
              <c:f>'5. Data Bezoekers'!$C$72:$L$72</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'5. Data Bezoekers'!$C$74:$L$74</c:f>
              <c:numCache>
                <c:formatCode>General</c:formatCode>
                <c:ptCount val="10"/>
              </c:numCache>
            </c:numRef>
          </c:val>
          <c:extLst>
            <c:ext xmlns:c15="http://schemas.microsoft.com/office/drawing/2012/chart" uri="{02D57815-91ED-43cb-92C2-25804820EDAC}">
              <c15:datalabelsRange>
                <c15:f>'5. Data Bezoekers'!$C$75:$L$75</c15:f>
                <c15:dlblRangeCache>
                  <c:ptCount val="10"/>
                  <c:pt idx="0">
                    <c:v>0%</c:v>
                  </c:pt>
                  <c:pt idx="1">
                    <c:v>0%</c:v>
                  </c:pt>
                  <c:pt idx="2">
                    <c:v>0%</c:v>
                  </c:pt>
                  <c:pt idx="3">
                    <c:v>0%</c:v>
                  </c:pt>
                  <c:pt idx="4">
                    <c:v>0%</c:v>
                  </c:pt>
                  <c:pt idx="5">
                    <c:v>0%</c:v>
                  </c:pt>
                  <c:pt idx="6">
                    <c:v>0%</c:v>
                  </c:pt>
                  <c:pt idx="7">
                    <c:v>0%</c:v>
                  </c:pt>
                  <c:pt idx="8">
                    <c:v>0%</c:v>
                  </c:pt>
                  <c:pt idx="9">
                    <c:v>0%</c:v>
                  </c:pt>
                </c15:dlblRangeCache>
              </c15:datalabelsRange>
            </c:ext>
            <c:ext xmlns:c16="http://schemas.microsoft.com/office/drawing/2014/chart" uri="{C3380CC4-5D6E-409C-BE32-E72D297353CC}">
              <c16:uniqueId val="{00000016-78C8-40ED-9445-97236AF52862}"/>
            </c:ext>
          </c:extLst>
        </c:ser>
        <c:dLbls>
          <c:dLblPos val="outEnd"/>
          <c:showLegendKey val="0"/>
          <c:showVal val="1"/>
          <c:showCatName val="0"/>
          <c:showSerName val="0"/>
          <c:showPercent val="0"/>
          <c:showBubbleSize val="0"/>
        </c:dLbls>
        <c:gapWidth val="125"/>
        <c:overlap val="100"/>
        <c:axId val="177822159"/>
        <c:axId val="179525919"/>
        <c:extLst>
          <c:ext xmlns:c15="http://schemas.microsoft.com/office/drawing/2012/chart" uri="{02D57815-91ED-43cb-92C2-25804820EDAC}">
            <c15:filteredBarSeries>
              <c15:ser>
                <c:idx val="1"/>
                <c:order val="3"/>
                <c:tx>
                  <c:strRef>
                    <c:extLst>
                      <c:ext uri="{02D57815-91ED-43cb-92C2-25804820EDAC}">
                        <c15:formulaRef>
                          <c15:sqref>'5. Data Bezoekers'!$B$75</c15:sqref>
                        </c15:formulaRef>
                      </c:ext>
                    </c:extLst>
                    <c:strCache>
                      <c:ptCount val="1"/>
                      <c:pt idx="0">
                        <c:v>Gemiddelde bezettingsgraad</c:v>
                      </c:pt>
                    </c:strCache>
                  </c:strRef>
                </c:tx>
                <c:invertIfNegative val="0"/>
                <c:dLbls>
                  <c:dLbl>
                    <c:idx val="0"/>
                    <c:tx>
                      <c:rich>
                        <a:bodyPr/>
                        <a:lstStyle/>
                        <a:p>
                          <a:fld id="{89800AAB-EC06-4B77-9D27-1548D6A3BF33}" type="CELLRANGE">
                            <a:rPr lang="nl-BE"/>
                            <a:pPr/>
                            <a:t>[CELLRANGE]</a:t>
                          </a:fld>
                          <a:r>
                            <a:rPr lang="nl-BE" baseline="0"/>
                            <a:t>; </a:t>
                          </a:r>
                          <a:fld id="{FEC3427D-B3BA-439F-8794-91E5F2C5C8AF}" type="VALUE">
                            <a:rPr lang="nl-BE" baseline="0"/>
                            <a:pPr/>
                            <a:t>[WAARDE]</a:t>
                          </a:fld>
                          <a:endParaRPr lang="nl-BE" baseline="0"/>
                        </a:p>
                      </c:rich>
                    </c:tx>
                    <c:dLblPos val="out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17-78C8-40ED-9445-97236AF52862}"/>
                      </c:ext>
                    </c:extLst>
                  </c:dLbl>
                  <c:dLbl>
                    <c:idx val="1"/>
                    <c:tx>
                      <c:rich>
                        <a:bodyPr/>
                        <a:lstStyle/>
                        <a:p>
                          <a:fld id="{A750B873-31FE-4A9A-81DC-D69C2029E2E5}" type="CELLRANGE">
                            <a:rPr lang="nl-BE"/>
                            <a:pPr/>
                            <a:t>[CELLRANGE]</a:t>
                          </a:fld>
                          <a:r>
                            <a:rPr lang="nl-BE" baseline="0"/>
                            <a:t>; </a:t>
                          </a:r>
                          <a:fld id="{7B42E01E-E53F-401C-930F-468DC4F8939F}" type="VALUE">
                            <a:rPr lang="nl-BE" baseline="0"/>
                            <a:pPr/>
                            <a:t>[WAARDE]</a:t>
                          </a:fld>
                          <a:endParaRPr lang="nl-BE" baseline="0"/>
                        </a:p>
                      </c:rich>
                    </c:tx>
                    <c:dLblPos val="out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18-78C8-40ED-9445-97236AF52862}"/>
                      </c:ext>
                    </c:extLst>
                  </c:dLbl>
                  <c:dLbl>
                    <c:idx val="2"/>
                    <c:tx>
                      <c:rich>
                        <a:bodyPr/>
                        <a:lstStyle/>
                        <a:p>
                          <a:fld id="{B77925F7-7AE7-4D1B-AE79-AC51F4D22EAB}" type="CELLRANGE">
                            <a:rPr lang="nl-BE"/>
                            <a:pPr/>
                            <a:t>[CELLRANGE]</a:t>
                          </a:fld>
                          <a:r>
                            <a:rPr lang="nl-BE" baseline="0"/>
                            <a:t>; </a:t>
                          </a:r>
                          <a:fld id="{246D8ECA-025C-4E06-838D-EB87E561927C}" type="VALUE">
                            <a:rPr lang="nl-BE" baseline="0"/>
                            <a:pPr/>
                            <a:t>[WAARDE]</a:t>
                          </a:fld>
                          <a:endParaRPr lang="nl-BE" baseline="0"/>
                        </a:p>
                      </c:rich>
                    </c:tx>
                    <c:dLblPos val="out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19-78C8-40ED-9445-97236AF52862}"/>
                      </c:ext>
                    </c:extLst>
                  </c:dLbl>
                  <c:dLbl>
                    <c:idx val="3"/>
                    <c:tx>
                      <c:rich>
                        <a:bodyPr/>
                        <a:lstStyle/>
                        <a:p>
                          <a:fld id="{E1486C3D-7C39-42FE-83D1-3D744D03225B}" type="CELLRANGE">
                            <a:rPr lang="nl-BE"/>
                            <a:pPr/>
                            <a:t>[CELLRANGE]</a:t>
                          </a:fld>
                          <a:r>
                            <a:rPr lang="nl-BE" baseline="0"/>
                            <a:t>; </a:t>
                          </a:r>
                          <a:fld id="{871B4010-6AAF-4632-B6CD-1020341A3E33}" type="VALUE">
                            <a:rPr lang="nl-BE" baseline="0"/>
                            <a:pPr/>
                            <a:t>[WAARDE]</a:t>
                          </a:fld>
                          <a:endParaRPr lang="nl-BE" baseline="0"/>
                        </a:p>
                      </c:rich>
                    </c:tx>
                    <c:dLblPos val="out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1A-78C8-40ED-9445-97236AF52862}"/>
                      </c:ext>
                    </c:extLst>
                  </c:dLbl>
                  <c:dLbl>
                    <c:idx val="4"/>
                    <c:tx>
                      <c:rich>
                        <a:bodyPr/>
                        <a:lstStyle/>
                        <a:p>
                          <a:fld id="{D55A43CC-0E3C-4C8C-8072-D8F8EB1DF704}" type="CELLRANGE">
                            <a:rPr lang="nl-BE"/>
                            <a:pPr/>
                            <a:t>[CELLRANGE]</a:t>
                          </a:fld>
                          <a:r>
                            <a:rPr lang="nl-BE" baseline="0"/>
                            <a:t>; </a:t>
                          </a:r>
                          <a:fld id="{8210DE50-4F7B-457A-9380-BDFAB7294A27}" type="VALUE">
                            <a:rPr lang="nl-BE" baseline="0"/>
                            <a:pPr/>
                            <a:t>[WAARDE]</a:t>
                          </a:fld>
                          <a:endParaRPr lang="nl-BE" baseline="0"/>
                        </a:p>
                      </c:rich>
                    </c:tx>
                    <c:dLblPos val="out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1B-78C8-40ED-9445-97236AF52862}"/>
                      </c:ext>
                    </c:extLst>
                  </c:dLbl>
                  <c:dLbl>
                    <c:idx val="5"/>
                    <c:tx>
                      <c:rich>
                        <a:bodyPr/>
                        <a:lstStyle/>
                        <a:p>
                          <a:fld id="{7EAE0B92-5763-4F68-B58D-7ED722F3F6B0}" type="CELLRANGE">
                            <a:rPr lang="nl-BE"/>
                            <a:pPr/>
                            <a:t>[CELLRANGE]</a:t>
                          </a:fld>
                          <a:r>
                            <a:rPr lang="nl-BE" baseline="0"/>
                            <a:t>; </a:t>
                          </a:r>
                          <a:fld id="{49C43514-BC01-4E0E-AE2F-C85E2EA85170}" type="VALUE">
                            <a:rPr lang="nl-BE" baseline="0"/>
                            <a:pPr/>
                            <a:t>[WAARDE]</a:t>
                          </a:fld>
                          <a:endParaRPr lang="nl-BE" baseline="0"/>
                        </a:p>
                      </c:rich>
                    </c:tx>
                    <c:dLblPos val="out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1C-78C8-40ED-9445-97236AF52862}"/>
                      </c:ext>
                    </c:extLst>
                  </c:dLbl>
                  <c:dLbl>
                    <c:idx val="6"/>
                    <c:tx>
                      <c:rich>
                        <a:bodyPr/>
                        <a:lstStyle/>
                        <a:p>
                          <a:fld id="{14E7639B-D946-4891-85FC-82EC7644FB59}" type="CELLRANGE">
                            <a:rPr lang="nl-BE"/>
                            <a:pPr/>
                            <a:t>[CELLRANGE]</a:t>
                          </a:fld>
                          <a:r>
                            <a:rPr lang="nl-BE" baseline="0"/>
                            <a:t>; </a:t>
                          </a:r>
                          <a:fld id="{84A7066A-9C81-47AD-AC18-64A2649B6522}" type="VALUE">
                            <a:rPr lang="nl-BE" baseline="0"/>
                            <a:pPr/>
                            <a:t>[WAARDE]</a:t>
                          </a:fld>
                          <a:endParaRPr lang="nl-BE" baseline="0"/>
                        </a:p>
                      </c:rich>
                    </c:tx>
                    <c:dLblPos val="out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1D-78C8-40ED-9445-97236AF52862}"/>
                      </c:ext>
                    </c:extLst>
                  </c:dLbl>
                  <c:dLbl>
                    <c:idx val="7"/>
                    <c:tx>
                      <c:rich>
                        <a:bodyPr/>
                        <a:lstStyle/>
                        <a:p>
                          <a:fld id="{4D66C32B-7193-4DA8-85A9-7A8D2CA1BF04}" type="CELLRANGE">
                            <a:rPr lang="nl-BE"/>
                            <a:pPr/>
                            <a:t>[CELLRANGE]</a:t>
                          </a:fld>
                          <a:r>
                            <a:rPr lang="nl-BE" baseline="0"/>
                            <a:t>; </a:t>
                          </a:r>
                          <a:fld id="{34D1BF16-16B2-4BAD-A812-7E134A006343}" type="VALUE">
                            <a:rPr lang="nl-BE" baseline="0"/>
                            <a:pPr/>
                            <a:t>[WAARDE]</a:t>
                          </a:fld>
                          <a:endParaRPr lang="nl-BE" baseline="0"/>
                        </a:p>
                      </c:rich>
                    </c:tx>
                    <c:dLblPos val="out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1E-78C8-40ED-9445-97236AF52862}"/>
                      </c:ext>
                    </c:extLst>
                  </c:dLbl>
                  <c:dLbl>
                    <c:idx val="8"/>
                    <c:tx>
                      <c:rich>
                        <a:bodyPr/>
                        <a:lstStyle/>
                        <a:p>
                          <a:fld id="{47718C15-547B-4457-A7BF-6CC9439C5E8D}" type="CELLRANGE">
                            <a:rPr lang="nl-BE"/>
                            <a:pPr/>
                            <a:t>[CELLRANGE]</a:t>
                          </a:fld>
                          <a:r>
                            <a:rPr lang="nl-BE" baseline="0"/>
                            <a:t>; </a:t>
                          </a:r>
                          <a:fld id="{878D4ED0-D666-405D-A1A6-443B39A55E66}" type="VALUE">
                            <a:rPr lang="nl-BE" baseline="0"/>
                            <a:pPr/>
                            <a:t>[WAARDE]</a:t>
                          </a:fld>
                          <a:endParaRPr lang="nl-BE" baseline="0"/>
                        </a:p>
                      </c:rich>
                    </c:tx>
                    <c:dLblPos val="out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1F-78C8-40ED-9445-97236AF52862}"/>
                      </c:ext>
                    </c:extLst>
                  </c:dLbl>
                  <c:dLbl>
                    <c:idx val="9"/>
                    <c:tx>
                      <c:rich>
                        <a:bodyPr/>
                        <a:lstStyle/>
                        <a:p>
                          <a:fld id="{E080F8BF-5709-45E6-907E-6B593A0C3EC5}" type="CELLRANGE">
                            <a:rPr lang="nl-BE"/>
                            <a:pPr/>
                            <a:t>[CELLRANGE]</a:t>
                          </a:fld>
                          <a:r>
                            <a:rPr lang="nl-BE" baseline="0"/>
                            <a:t>; </a:t>
                          </a:r>
                          <a:fld id="{11023A06-3497-4615-AA03-DE132FCF9CED}" type="VALUE">
                            <a:rPr lang="nl-BE" baseline="0"/>
                            <a:pPr/>
                            <a:t>[WAARDE]</a:t>
                          </a:fld>
                          <a:endParaRPr lang="nl-BE" baseline="0"/>
                        </a:p>
                      </c:rich>
                    </c:tx>
                    <c:dLblPos val="out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20-78C8-40ED-9445-97236AF52862}"/>
                      </c:ext>
                    </c:extLst>
                  </c:dLbl>
                  <c:spPr>
                    <a:noFill/>
                    <a:ln>
                      <a:noFill/>
                    </a:ln>
                    <a:effectLst/>
                  </c:spPr>
                  <c:txPr>
                    <a:bodyPr rot="0" spcFirstLastPara="1" vertOverflow="ellipsis" vert="horz" wrap="square" lIns="38100" tIns="19050" rIns="38100" bIns="19050" anchor="ctr" anchorCtr="0">
                      <a:spAutoFit/>
                    </a:bodyPr>
                    <a:lstStyle/>
                    <a:p>
                      <a:pPr algn="ctr">
                        <a:defRPr lang="en-US" sz="700" b="0" i="0" u="none" strike="noStrike" kern="1200" baseline="0">
                          <a:solidFill>
                            <a:schemeClr val="bg1"/>
                          </a:solidFill>
                          <a:latin typeface="Nunito" pitchFamily="2" charset="0"/>
                          <a:ea typeface="+mn-ea"/>
                          <a:cs typeface="+mn-cs"/>
                        </a:defRPr>
                      </a:pPr>
                      <a:endParaRPr lang="nl-BE"/>
                    </a:p>
                  </c:txPr>
                  <c:dLblPos val="outEnd"/>
                  <c:showLegendKey val="0"/>
                  <c:showVal val="1"/>
                  <c:showCatName val="0"/>
                  <c:showSerName val="0"/>
                  <c:showPercent val="0"/>
                  <c:showBubbleSize val="0"/>
                  <c:showLeaderLines val="0"/>
                  <c:extLst>
                    <c:ex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'5. Data Bezoekers'!$C$72:$L$72</c15:sqref>
                        </c15:formulaRef>
                      </c:ext>
                    </c:extLst>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extLst>
                      <c:ext uri="{02D57815-91ED-43cb-92C2-25804820EDAC}">
                        <c15:formulaRef>
                          <c15:sqref>'5. Data Bezoekers'!$C$75:$L$75</c15:sqref>
                        </c15:formulaRef>
                      </c:ext>
                    </c:extLst>
                    <c:numCache>
                      <c:formatCode>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datalabelsRange>
                      <c15:f>'4. Data Medewerkers'!$C$99:$L$99</c15:f>
                      <c15:dlblRangeCache>
                        <c:ptCount val="10"/>
                        <c:pt idx="0">
                          <c:v>0%</c:v>
                        </c:pt>
                        <c:pt idx="1">
                          <c:v>0%</c:v>
                        </c:pt>
                        <c:pt idx="2">
                          <c:v>0%</c:v>
                        </c:pt>
                        <c:pt idx="3">
                          <c:v>0%</c:v>
                        </c:pt>
                        <c:pt idx="4">
                          <c:v>0%</c:v>
                        </c:pt>
                        <c:pt idx="5">
                          <c:v>0%</c:v>
                        </c:pt>
                        <c:pt idx="6">
                          <c:v>0%</c:v>
                        </c:pt>
                        <c:pt idx="7">
                          <c:v>0%</c:v>
                        </c:pt>
                        <c:pt idx="8">
                          <c:v>0%</c:v>
                        </c:pt>
                        <c:pt idx="9">
                          <c:v>0%</c:v>
                        </c:pt>
                      </c15:dlblRangeCache>
                    </c15:datalabelsRange>
                  </c:ext>
                  <c:ext xmlns:c16="http://schemas.microsoft.com/office/drawing/2014/chart" uri="{C3380CC4-5D6E-409C-BE32-E72D297353CC}">
                    <c16:uniqueId val="{00000021-78C8-40ED-9445-97236AF5286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'5. Data Bezoekers'!$B$77</c15:sqref>
                        </c15:formulaRef>
                      </c:ext>
                    </c:extLst>
                    <c:strCache>
                      <c:ptCount val="1"/>
                      <c:pt idx="0">
                        <c:v>Gemiddelde bezettingsgraad piek</c:v>
                      </c:pt>
                    </c:strCache>
                  </c:strRef>
                </c:tx>
                <c:invertIfNegative val="0"/>
                <c:dLbls>
                  <c:spPr>
                    <a:noFill/>
                    <a:ln>
                      <a:noFill/>
                    </a:ln>
                    <a:effectLst/>
                  </c:sp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'5. Data Bezoekers'!$C$72:$L$72</c15:sqref>
                        </c15:formulaRef>
                      </c:ext>
                    </c:extLst>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extLst xmlns:c15="http://schemas.microsoft.com/office/drawing/2012/chart">
                      <c:ext xmlns:c15="http://schemas.microsoft.com/office/drawing/2012/chart" uri="{02D57815-91ED-43cb-92C2-25804820EDAC}">
                        <c15:formulaRef>
                          <c15:sqref>'5. Data Bezoekers'!$C$77:$L$77</c15:sqref>
                        </c15:formulaRef>
                      </c:ext>
                    </c:extLst>
                    <c:numCache>
                      <c:formatCode>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22-78C8-40ED-9445-97236AF52862}"/>
                  </c:ext>
                </c:extLst>
              </c15:ser>
            </c15:filteredBarSeries>
          </c:ext>
        </c:extLst>
      </c:barChart>
      <c:catAx>
        <c:axId val="177822159"/>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unito" pitchFamily="2" charset="0"/>
                <a:ea typeface="+mn-ea"/>
                <a:cs typeface="+mn-cs"/>
              </a:defRPr>
            </a:pPr>
            <a:endParaRPr lang="nl-BE"/>
          </a:p>
        </c:txPr>
        <c:crossAx val="179525919"/>
        <c:crosses val="autoZero"/>
        <c:auto val="1"/>
        <c:lblAlgn val="ctr"/>
        <c:lblOffset val="100"/>
        <c:noMultiLvlLbl val="0"/>
      </c:catAx>
      <c:valAx>
        <c:axId val="179525919"/>
        <c:scaling>
          <c:orientation val="minMax"/>
        </c:scaling>
        <c:delete val="1"/>
        <c:axPos val="l"/>
        <c:majorGridlines>
          <c:spPr>
            <a:ln w="9525" cap="flat" cmpd="sng" algn="ctr">
              <a:solidFill>
                <a:schemeClr val="bg1">
                  <a:lumMod val="95000"/>
                </a:schemeClr>
              </a:solidFill>
              <a:round/>
            </a:ln>
            <a:effectLst/>
          </c:spPr>
        </c:majorGridlines>
        <c:numFmt formatCode="General" sourceLinked="1"/>
        <c:majorTickMark val="none"/>
        <c:minorTickMark val="none"/>
        <c:tickLblPos val="nextTo"/>
        <c:crossAx val="1778221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40000"/>
          <a:lumOff val="60000"/>
        </a:schemeClr>
      </a:solidFill>
      <a:round/>
    </a:ln>
    <a:effectLst/>
  </c:spPr>
  <c:txPr>
    <a:bodyPr/>
    <a:lstStyle/>
    <a:p>
      <a:pPr>
        <a:defRPr>
          <a:latin typeface="Nunito" pitchFamily="2" charset="0"/>
        </a:defRPr>
      </a:pPr>
      <a:endParaRPr lang="nl-B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005457314793833E-2"/>
          <c:y val="4.403299478132091E-2"/>
          <c:w val="0.96292749199688998"/>
          <c:h val="0.8352548916016499"/>
        </c:manualLayout>
      </c:layout>
      <c:barChart>
        <c:barDir val="col"/>
        <c:grouping val="clustered"/>
        <c:varyColors val="0"/>
        <c:ser>
          <c:idx val="0"/>
          <c:order val="0"/>
          <c:tx>
            <c:strRef>
              <c:f>'4. Data Medewerkers'!$B$88</c:f>
              <c:strCache>
                <c:ptCount val="1"/>
                <c:pt idx="0">
                  <c:v>Aantal autoparkeerplaatsen </c:v>
                </c:pt>
              </c:strCache>
            </c:strRef>
          </c:tx>
          <c:spPr>
            <a:solidFill>
              <a:schemeClr val="bg2">
                <a:lumMod val="40000"/>
                <a:lumOff val="60000"/>
              </a:schemeClr>
            </a:solidFill>
            <a:ln w="190500">
              <a:solidFill>
                <a:schemeClr val="bg2">
                  <a:lumMod val="40000"/>
                  <a:lumOff val="60000"/>
                </a:schemeClr>
              </a:solidFill>
              <a:miter lim="800000"/>
            </a:ln>
            <a:effectLst/>
          </c:spPr>
          <c:invertIfNegative val="0"/>
          <c:dLbls>
            <c:numFmt formatCode="0;\-0;&quot;&quot;" sourceLinked="0"/>
            <c:spPr>
              <a:noFill/>
              <a:ln>
                <a:noFill/>
              </a:ln>
              <a:effectLst/>
            </c:spPr>
            <c:txPr>
              <a:bodyPr rot="0" spcFirstLastPara="1" vertOverflow="ellipsis" vert="horz" wrap="square" lIns="38100" tIns="90000" rIns="38100" bIns="19050" anchor="t" anchorCtr="0">
                <a:spAutoFit/>
              </a:bodyPr>
              <a:lstStyle/>
              <a:p>
                <a:pPr algn="ctr">
                  <a:defRPr lang="en-US" sz="800" b="1" i="0" u="none" strike="noStrike" kern="1200" baseline="0">
                    <a:solidFill>
                      <a:schemeClr val="bg2">
                        <a:lumMod val="75000"/>
                      </a:schemeClr>
                    </a:solidFill>
                    <a:latin typeface="Nunito" pitchFamily="2" charset="0"/>
                    <a:ea typeface="+mn-ea"/>
                    <a:cs typeface="+mn-cs"/>
                  </a:defRPr>
                </a:pPr>
                <a:endParaRPr lang="nl-BE"/>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'4. Data Medewerkers'!$C$87:$L$87</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'4. Data Medewerkers'!$C$88:$L$88</c:f>
              <c:numCache>
                <c:formatCode>General</c:formatCode>
                <c:ptCount val="10"/>
              </c:numCache>
            </c:numRef>
          </c:val>
          <c:extLst xmlns:c15="http://schemas.microsoft.com/office/drawing/2012/chart">
            <c:ext xmlns:c16="http://schemas.microsoft.com/office/drawing/2014/chart" uri="{C3380CC4-5D6E-409C-BE32-E72D297353CC}">
              <c16:uniqueId val="{00000000-278F-4E28-8EA8-E8B7FA77CB84}"/>
            </c:ext>
          </c:extLst>
        </c:ser>
        <c:ser>
          <c:idx val="3"/>
          <c:order val="1"/>
          <c:tx>
            <c:strRef>
              <c:f>'4. Data Medewerkers'!$B$91</c:f>
              <c:strCache>
                <c:ptCount val="1"/>
                <c:pt idx="0">
                  <c:v>Gemiddelde bezetting piek (o.b.v. tellingen)</c:v>
                </c:pt>
              </c:strCache>
            </c:strRef>
          </c:tx>
          <c:spPr>
            <a:solidFill>
              <a:schemeClr val="accent3"/>
            </a:solidFill>
            <a:ln>
              <a:noFill/>
            </a:ln>
            <a:effectLst/>
          </c:spPr>
          <c:invertIfNegative val="0"/>
          <c:dLbls>
            <c:dLbl>
              <c:idx val="0"/>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1-278F-4E28-8EA8-E8B7FA77CB84}"/>
                </c:ext>
              </c:extLst>
            </c:dLbl>
            <c:dLbl>
              <c:idx val="1"/>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278F-4E28-8EA8-E8B7FA77CB84}"/>
                </c:ext>
              </c:extLst>
            </c:dLbl>
            <c:dLbl>
              <c:idx val="2"/>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278F-4E28-8EA8-E8B7FA77CB84}"/>
                </c:ext>
              </c:extLst>
            </c:dLbl>
            <c:dLbl>
              <c:idx val="3"/>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278F-4E28-8EA8-E8B7FA77CB84}"/>
                </c:ext>
              </c:extLst>
            </c:dLbl>
            <c:dLbl>
              <c:idx val="4"/>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278F-4E28-8EA8-E8B7FA77CB84}"/>
                </c:ext>
              </c:extLst>
            </c:dLbl>
            <c:dLbl>
              <c:idx val="5"/>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278F-4E28-8EA8-E8B7FA77CB84}"/>
                </c:ext>
              </c:extLst>
            </c:dLbl>
            <c:dLbl>
              <c:idx val="6"/>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278F-4E28-8EA8-E8B7FA77CB84}"/>
                </c:ext>
              </c:extLst>
            </c:dLbl>
            <c:dLbl>
              <c:idx val="7"/>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278F-4E28-8EA8-E8B7FA77CB84}"/>
                </c:ext>
              </c:extLst>
            </c:dLbl>
            <c:dLbl>
              <c:idx val="8"/>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278F-4E28-8EA8-E8B7FA77CB84}"/>
                </c:ext>
              </c:extLst>
            </c:dLbl>
            <c:dLbl>
              <c:idx val="9"/>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278F-4E28-8EA8-E8B7FA77CB84}"/>
                </c:ext>
              </c:extLst>
            </c:dLbl>
            <c:numFmt formatCode="0%;\-0%;&quot;&quot;" sourceLinked="0"/>
            <c:spPr>
              <a:noFill/>
              <a:ln>
                <a:noFill/>
              </a:ln>
              <a:effectLst/>
            </c:spPr>
            <c:txPr>
              <a:bodyPr wrap="square" lIns="38100" tIns="19050" rIns="38100" bIns="19050" anchor="ctr" anchorCtr="0">
                <a:spAutoFit/>
              </a:bodyPr>
              <a:lstStyle/>
              <a:p>
                <a:pPr algn="ctr">
                  <a:defRPr lang="en-US" sz="700" b="0" i="0" u="none" strike="noStrike" kern="1200" baseline="0">
                    <a:solidFill>
                      <a:schemeClr val="bg1"/>
                    </a:solidFill>
                    <a:latin typeface="Nunito" pitchFamily="2" charset="0"/>
                    <a:ea typeface="+mn-ea"/>
                    <a:cs typeface="+mn-cs"/>
                  </a:defRPr>
                </a:pPr>
                <a:endParaRPr lang="nl-BE"/>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numRef>
              <c:f>'4. Data Medewerkers'!$C$87:$L$87</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'4. Data Medewerkers'!$C$91:$L$91</c:f>
              <c:numCache>
                <c:formatCode>General</c:formatCode>
                <c:ptCount val="10"/>
              </c:numCache>
            </c:numRef>
          </c:val>
          <c:extLst>
            <c:ext xmlns:c15="http://schemas.microsoft.com/office/drawing/2012/chart" uri="{02D57815-91ED-43cb-92C2-25804820EDAC}">
              <c15:datalabelsRange>
                <c15:f>'4. Data Medewerkers'!$C$92:$L$92</c15:f>
                <c15:dlblRangeCache>
                  <c:ptCount val="10"/>
                  <c:pt idx="0">
                    <c:v>0%</c:v>
                  </c:pt>
                  <c:pt idx="1">
                    <c:v>0%</c:v>
                  </c:pt>
                  <c:pt idx="2">
                    <c:v>0%</c:v>
                  </c:pt>
                  <c:pt idx="3">
                    <c:v>0%</c:v>
                  </c:pt>
                  <c:pt idx="4">
                    <c:v>0%</c:v>
                  </c:pt>
                  <c:pt idx="5">
                    <c:v>0%</c:v>
                  </c:pt>
                  <c:pt idx="6">
                    <c:v>0%</c:v>
                  </c:pt>
                  <c:pt idx="7">
                    <c:v>0%</c:v>
                  </c:pt>
                  <c:pt idx="8">
                    <c:v>0%</c:v>
                  </c:pt>
                  <c:pt idx="9">
                    <c:v>0%</c:v>
                  </c:pt>
                </c15:dlblRangeCache>
              </c15:datalabelsRange>
            </c:ext>
            <c:ext xmlns:c16="http://schemas.microsoft.com/office/drawing/2014/chart" uri="{C3380CC4-5D6E-409C-BE32-E72D297353CC}">
              <c16:uniqueId val="{0000000B-278F-4E28-8EA8-E8B7FA77CB84}"/>
            </c:ext>
          </c:extLst>
        </c:ser>
        <c:ser>
          <c:idx val="2"/>
          <c:order val="2"/>
          <c:tx>
            <c:strRef>
              <c:f>'4. Data Medewerkers'!$B$89</c:f>
              <c:strCache>
                <c:ptCount val="1"/>
                <c:pt idx="0">
                  <c:v>Gemiddelde bezetting (o.b.v. tellingen)</c:v>
                </c:pt>
              </c:strCache>
            </c:strRef>
          </c:tx>
          <c:spPr>
            <a:solidFill>
              <a:schemeClr val="accent2"/>
            </a:solidFill>
            <a:ln>
              <a:noFill/>
            </a:ln>
            <a:effectLst/>
          </c:spPr>
          <c:invertIfNegative val="0"/>
          <c:dLbls>
            <c:dLbl>
              <c:idx val="0"/>
              <c:tx>
                <c:rich>
                  <a:bodyPr/>
                  <a:lstStyle/>
                  <a:p>
                    <a:endParaRPr lang="en-US"/>
                  </a:p>
                </c:rich>
              </c:tx>
              <c:dLblPos val="inEnd"/>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C-278F-4E28-8EA8-E8B7FA77CB84}"/>
                </c:ext>
              </c:extLst>
            </c:dLbl>
            <c:dLbl>
              <c:idx val="1"/>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278F-4E28-8EA8-E8B7FA77CB84}"/>
                </c:ext>
              </c:extLst>
            </c:dLbl>
            <c:dLbl>
              <c:idx val="2"/>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278F-4E28-8EA8-E8B7FA77CB84}"/>
                </c:ext>
              </c:extLst>
            </c:dLbl>
            <c:dLbl>
              <c:idx val="3"/>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278F-4E28-8EA8-E8B7FA77CB84}"/>
                </c:ext>
              </c:extLst>
            </c:dLbl>
            <c:dLbl>
              <c:idx val="4"/>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278F-4E28-8EA8-E8B7FA77CB84}"/>
                </c:ext>
              </c:extLst>
            </c:dLbl>
            <c:dLbl>
              <c:idx val="5"/>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278F-4E28-8EA8-E8B7FA77CB84}"/>
                </c:ext>
              </c:extLst>
            </c:dLbl>
            <c:dLbl>
              <c:idx val="6"/>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278F-4E28-8EA8-E8B7FA77CB84}"/>
                </c:ext>
              </c:extLst>
            </c:dLbl>
            <c:dLbl>
              <c:idx val="7"/>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278F-4E28-8EA8-E8B7FA77CB84}"/>
                </c:ext>
              </c:extLst>
            </c:dLbl>
            <c:dLbl>
              <c:idx val="8"/>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278F-4E28-8EA8-E8B7FA77CB84}"/>
                </c:ext>
              </c:extLst>
            </c:dLbl>
            <c:dLbl>
              <c:idx val="9"/>
              <c:tx>
                <c:rich>
                  <a:bodyPr/>
                  <a:lstStyle/>
                  <a:p>
                    <a:endParaRPr lang="nl-BE"/>
                  </a:p>
                </c:rich>
              </c:tx>
              <c:dLblPos val="in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278F-4E28-8EA8-E8B7FA77CB84}"/>
                </c:ext>
              </c:extLst>
            </c:dLbl>
            <c:numFmt formatCode="0%;\-0%;&quot;&quot;" sourceLinked="0"/>
            <c:spPr>
              <a:noFill/>
              <a:ln>
                <a:noFill/>
              </a:ln>
              <a:effectLst/>
            </c:spPr>
            <c:txPr>
              <a:bodyPr wrap="square" lIns="38100" tIns="19050" rIns="38100" bIns="19050" anchor="ctr" anchorCtr="0">
                <a:spAutoFit/>
              </a:bodyPr>
              <a:lstStyle/>
              <a:p>
                <a:pPr algn="ctr">
                  <a:defRPr lang="en-US" sz="700" b="0" i="0" u="none" strike="noStrike" kern="1200" baseline="0">
                    <a:solidFill>
                      <a:schemeClr val="bg1"/>
                    </a:solidFill>
                    <a:latin typeface="Nunito" pitchFamily="2" charset="0"/>
                    <a:ea typeface="+mn-ea"/>
                    <a:cs typeface="+mn-cs"/>
                  </a:defRPr>
                </a:pPr>
                <a:endParaRPr lang="nl-BE"/>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numRef>
              <c:f>'4. Data Medewerkers'!$C$87:$L$87</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'4. Data Medewerkers'!$C$89:$L$89</c:f>
              <c:numCache>
                <c:formatCode>General</c:formatCode>
                <c:ptCount val="10"/>
              </c:numCache>
            </c:numRef>
          </c:val>
          <c:extLst>
            <c:ext xmlns:c15="http://schemas.microsoft.com/office/drawing/2012/chart" uri="{02D57815-91ED-43cb-92C2-25804820EDAC}">
              <c15:datalabelsRange>
                <c15:f>'4. Data Medewerkers'!$C$90:$L$90</c15:f>
                <c15:dlblRangeCache>
                  <c:ptCount val="10"/>
                  <c:pt idx="0">
                    <c:v>0%</c:v>
                  </c:pt>
                  <c:pt idx="1">
                    <c:v>0%</c:v>
                  </c:pt>
                  <c:pt idx="2">
                    <c:v>0%</c:v>
                  </c:pt>
                  <c:pt idx="3">
                    <c:v>0%</c:v>
                  </c:pt>
                  <c:pt idx="4">
                    <c:v>0%</c:v>
                  </c:pt>
                  <c:pt idx="5">
                    <c:v>0%</c:v>
                  </c:pt>
                  <c:pt idx="6">
                    <c:v>0%</c:v>
                  </c:pt>
                  <c:pt idx="7">
                    <c:v>0%</c:v>
                  </c:pt>
                  <c:pt idx="8">
                    <c:v>0%</c:v>
                  </c:pt>
                  <c:pt idx="9">
                    <c:v>0%</c:v>
                  </c:pt>
                </c15:dlblRangeCache>
              </c15:datalabelsRange>
            </c:ext>
            <c:ext xmlns:c16="http://schemas.microsoft.com/office/drawing/2014/chart" uri="{C3380CC4-5D6E-409C-BE32-E72D297353CC}">
              <c16:uniqueId val="{00000016-278F-4E28-8EA8-E8B7FA77CB84}"/>
            </c:ext>
          </c:extLst>
        </c:ser>
        <c:dLbls>
          <c:dLblPos val="outEnd"/>
          <c:showLegendKey val="0"/>
          <c:showVal val="1"/>
          <c:showCatName val="0"/>
          <c:showSerName val="0"/>
          <c:showPercent val="0"/>
          <c:showBubbleSize val="0"/>
        </c:dLbls>
        <c:gapWidth val="125"/>
        <c:overlap val="100"/>
        <c:axId val="177822159"/>
        <c:axId val="179525919"/>
        <c:extLst>
          <c:ext xmlns:c15="http://schemas.microsoft.com/office/drawing/2012/chart" uri="{02D57815-91ED-43cb-92C2-25804820EDAC}">
            <c15:filteredBarSeries>
              <c15:ser>
                <c:idx val="1"/>
                <c:order val="3"/>
                <c:tx>
                  <c:strRef>
                    <c:extLst>
                      <c:ext uri="{02D57815-91ED-43cb-92C2-25804820EDAC}">
                        <c15:formulaRef>
                          <c15:sqref>'4. Data Medewerkers'!$B$90</c15:sqref>
                        </c15:formulaRef>
                      </c:ext>
                    </c:extLst>
                    <c:strCache>
                      <c:ptCount val="1"/>
                      <c:pt idx="0">
                        <c:v>Gemiddelde bezettingsgraad</c:v>
                      </c:pt>
                    </c:strCache>
                  </c:strRef>
                </c:tx>
                <c:invertIfNegative val="0"/>
                <c:dLbls>
                  <c:dLbl>
                    <c:idx val="0"/>
                    <c:tx>
                      <c:rich>
                        <a:bodyPr/>
                        <a:lstStyle/>
                        <a:p>
                          <a:fld id="{B2627DF4-CECE-47E1-8D4C-BAEFE1669E06}" type="CELLRANGE">
                            <a:rPr lang="nl-BE"/>
                            <a:pPr/>
                            <a:t>[CELLRANGE]</a:t>
                          </a:fld>
                          <a:r>
                            <a:rPr lang="nl-BE" baseline="0"/>
                            <a:t>; </a:t>
                          </a:r>
                          <a:fld id="{4AD64BBB-A233-4151-900C-359A01FA786B}" type="VALUE">
                            <a:rPr lang="nl-BE" baseline="0"/>
                            <a:pPr/>
                            <a:t>[WAARDE]</a:t>
                          </a:fld>
                          <a:endParaRPr lang="nl-BE" baseline="0"/>
                        </a:p>
                      </c:rich>
                    </c:tx>
                    <c:dLblPos val="out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17-278F-4E28-8EA8-E8B7FA77CB84}"/>
                      </c:ext>
                    </c:extLst>
                  </c:dLbl>
                  <c:dLbl>
                    <c:idx val="1"/>
                    <c:tx>
                      <c:rich>
                        <a:bodyPr/>
                        <a:lstStyle/>
                        <a:p>
                          <a:fld id="{2B943FAE-FE5A-48C8-9673-D2666C2FB3E3}" type="CELLRANGE">
                            <a:rPr lang="nl-BE"/>
                            <a:pPr/>
                            <a:t>[CELLRANGE]</a:t>
                          </a:fld>
                          <a:r>
                            <a:rPr lang="nl-BE" baseline="0"/>
                            <a:t>; </a:t>
                          </a:r>
                          <a:fld id="{E0D306DA-0E8C-4967-94B9-BD6E91204D06}" type="VALUE">
                            <a:rPr lang="nl-BE" baseline="0"/>
                            <a:pPr/>
                            <a:t>[WAARDE]</a:t>
                          </a:fld>
                          <a:endParaRPr lang="nl-BE" baseline="0"/>
                        </a:p>
                      </c:rich>
                    </c:tx>
                    <c:dLblPos val="out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18-278F-4E28-8EA8-E8B7FA77CB84}"/>
                      </c:ext>
                    </c:extLst>
                  </c:dLbl>
                  <c:dLbl>
                    <c:idx val="2"/>
                    <c:tx>
                      <c:rich>
                        <a:bodyPr/>
                        <a:lstStyle/>
                        <a:p>
                          <a:fld id="{CDD1852E-6F57-4B46-97C4-84ABE17EA466}" type="CELLRANGE">
                            <a:rPr lang="nl-BE"/>
                            <a:pPr/>
                            <a:t>[CELLRANGE]</a:t>
                          </a:fld>
                          <a:r>
                            <a:rPr lang="nl-BE" baseline="0"/>
                            <a:t>; </a:t>
                          </a:r>
                          <a:fld id="{5C093E05-47B9-4832-A784-9784F3E1DB29}" type="VALUE">
                            <a:rPr lang="nl-BE" baseline="0"/>
                            <a:pPr/>
                            <a:t>[WAARDE]</a:t>
                          </a:fld>
                          <a:endParaRPr lang="nl-BE" baseline="0"/>
                        </a:p>
                      </c:rich>
                    </c:tx>
                    <c:dLblPos val="out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19-278F-4E28-8EA8-E8B7FA77CB84}"/>
                      </c:ext>
                    </c:extLst>
                  </c:dLbl>
                  <c:dLbl>
                    <c:idx val="3"/>
                    <c:tx>
                      <c:rich>
                        <a:bodyPr/>
                        <a:lstStyle/>
                        <a:p>
                          <a:fld id="{D11F747F-2B68-4123-A0F8-2C8ABCFDD5D3}" type="CELLRANGE">
                            <a:rPr lang="nl-BE"/>
                            <a:pPr/>
                            <a:t>[CELLRANGE]</a:t>
                          </a:fld>
                          <a:r>
                            <a:rPr lang="nl-BE" baseline="0"/>
                            <a:t>; </a:t>
                          </a:r>
                          <a:fld id="{F6116CBD-B7A5-4FD8-823A-2AC7E8AB61AD}" type="VALUE">
                            <a:rPr lang="nl-BE" baseline="0"/>
                            <a:pPr/>
                            <a:t>[WAARDE]</a:t>
                          </a:fld>
                          <a:endParaRPr lang="nl-BE" baseline="0"/>
                        </a:p>
                      </c:rich>
                    </c:tx>
                    <c:dLblPos val="out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1A-278F-4E28-8EA8-E8B7FA77CB84}"/>
                      </c:ext>
                    </c:extLst>
                  </c:dLbl>
                  <c:dLbl>
                    <c:idx val="4"/>
                    <c:tx>
                      <c:rich>
                        <a:bodyPr/>
                        <a:lstStyle/>
                        <a:p>
                          <a:fld id="{17800E6E-6EEA-4526-9BDA-37131DB86342}" type="VALUE">
                            <a:rPr lang="en-US"/>
                            <a:pPr/>
                            <a:t>[WAARDE]</a:t>
                          </a:fld>
                          <a:endParaRPr lang="nl-BE"/>
                        </a:p>
                      </c:rich>
                    </c:tx>
                    <c:dLblPos val="outEnd"/>
                    <c:showLegendKey val="0"/>
                    <c:showVal val="1"/>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1B-278F-4E28-8EA8-E8B7FA77CB84}"/>
                      </c:ext>
                    </c:extLst>
                  </c:dLbl>
                  <c:dLbl>
                    <c:idx val="5"/>
                    <c:tx>
                      <c:rich>
                        <a:bodyPr/>
                        <a:lstStyle/>
                        <a:p>
                          <a:fld id="{855E1373-B2EA-4F76-93E5-C51431595F7B}" type="CELLRANGE">
                            <a:rPr lang="nl-BE"/>
                            <a:pPr/>
                            <a:t>[CELLRANGE]</a:t>
                          </a:fld>
                          <a:r>
                            <a:rPr lang="nl-BE" baseline="0"/>
                            <a:t>; </a:t>
                          </a:r>
                          <a:fld id="{3A3FD43B-1F5D-4CAF-A327-05EC145A1667}" type="VALUE">
                            <a:rPr lang="nl-BE" baseline="0"/>
                            <a:pPr/>
                            <a:t>[WAARDE]</a:t>
                          </a:fld>
                          <a:endParaRPr lang="nl-BE" baseline="0"/>
                        </a:p>
                      </c:rich>
                    </c:tx>
                    <c:dLblPos val="out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1C-278F-4E28-8EA8-E8B7FA77CB84}"/>
                      </c:ext>
                    </c:extLst>
                  </c:dLbl>
                  <c:dLbl>
                    <c:idx val="6"/>
                    <c:tx>
                      <c:rich>
                        <a:bodyPr/>
                        <a:lstStyle/>
                        <a:p>
                          <a:fld id="{465A94B5-5B60-4E29-80E7-EC77DA1DB874}" type="CELLRANGE">
                            <a:rPr lang="nl-BE"/>
                            <a:pPr/>
                            <a:t>[CELLRANGE]</a:t>
                          </a:fld>
                          <a:r>
                            <a:rPr lang="nl-BE" baseline="0"/>
                            <a:t>; </a:t>
                          </a:r>
                          <a:fld id="{6DC49651-BB61-4719-9B4A-B392B20ABC50}" type="VALUE">
                            <a:rPr lang="nl-BE" baseline="0"/>
                            <a:pPr/>
                            <a:t>[WAARDE]</a:t>
                          </a:fld>
                          <a:endParaRPr lang="nl-BE" baseline="0"/>
                        </a:p>
                      </c:rich>
                    </c:tx>
                    <c:dLblPos val="out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1D-278F-4E28-8EA8-E8B7FA77CB84}"/>
                      </c:ext>
                    </c:extLst>
                  </c:dLbl>
                  <c:dLbl>
                    <c:idx val="7"/>
                    <c:tx>
                      <c:rich>
                        <a:bodyPr/>
                        <a:lstStyle/>
                        <a:p>
                          <a:fld id="{1FF1D99A-F37F-4E25-938A-A0C9C6C9800C}" type="CELLRANGE">
                            <a:rPr lang="nl-BE"/>
                            <a:pPr/>
                            <a:t>[CELLRANGE]</a:t>
                          </a:fld>
                          <a:r>
                            <a:rPr lang="nl-BE" baseline="0"/>
                            <a:t>; </a:t>
                          </a:r>
                          <a:fld id="{8BDDF7E0-AFD2-417B-850A-C3045D3F5F70}" type="VALUE">
                            <a:rPr lang="nl-BE" baseline="0"/>
                            <a:pPr/>
                            <a:t>[WAARDE]</a:t>
                          </a:fld>
                          <a:endParaRPr lang="nl-BE" baseline="0"/>
                        </a:p>
                      </c:rich>
                    </c:tx>
                    <c:dLblPos val="out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1E-278F-4E28-8EA8-E8B7FA77CB84}"/>
                      </c:ext>
                    </c:extLst>
                  </c:dLbl>
                  <c:dLbl>
                    <c:idx val="8"/>
                    <c:tx>
                      <c:rich>
                        <a:bodyPr/>
                        <a:lstStyle/>
                        <a:p>
                          <a:fld id="{296305B5-6D8B-41B2-853B-002004E2710F}" type="VALUE">
                            <a:rPr lang="nl-BE"/>
                            <a:pPr/>
                            <a:t>[WAARDE]</a:t>
                          </a:fld>
                          <a:endParaRPr lang="nl-BE"/>
                        </a:p>
                      </c:rich>
                    </c:tx>
                    <c:dLblPos val="out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1F-278F-4E28-8EA8-E8B7FA77CB84}"/>
                      </c:ext>
                    </c:extLst>
                  </c:dLbl>
                  <c:dLbl>
                    <c:idx val="9"/>
                    <c:tx>
                      <c:rich>
                        <a:bodyPr/>
                        <a:lstStyle/>
                        <a:p>
                          <a:fld id="{F427C55F-3832-4385-B5CA-6EC25EA909C7}" type="VALUE">
                            <a:rPr lang="nl-BE"/>
                            <a:pPr/>
                            <a:t>[WAARDE]</a:t>
                          </a:fld>
                          <a:endParaRPr lang="nl-BE"/>
                        </a:p>
                      </c:rich>
                    </c:tx>
                    <c:dLblPos val="outEnd"/>
                    <c:showLegendKey val="0"/>
                    <c:showVal val="1"/>
                    <c:showCatName val="0"/>
                    <c:showSerName val="0"/>
                    <c:showPercent val="0"/>
                    <c:showBubbleSize val="0"/>
                    <c:extLst>
                      <c:ext uri="{CE6537A1-D6FC-4f65-9D91-7224C49458BB}">
                        <c15:dlblFieldTable/>
                        <c15:xForSave val="1"/>
                        <c15:showDataLabelsRange val="1"/>
                      </c:ext>
                      <c:ext xmlns:c16="http://schemas.microsoft.com/office/drawing/2014/chart" uri="{C3380CC4-5D6E-409C-BE32-E72D297353CC}">
                        <c16:uniqueId val="{00000020-278F-4E28-8EA8-E8B7FA77CB84}"/>
                      </c:ext>
                    </c:extLst>
                  </c:dLbl>
                  <c:spPr>
                    <a:noFill/>
                    <a:ln>
                      <a:noFill/>
                    </a:ln>
                    <a:effectLst/>
                  </c:spPr>
                  <c:txPr>
                    <a:bodyPr rot="0" spcFirstLastPara="1" vertOverflow="ellipsis" vert="horz" wrap="square" lIns="38100" tIns="19050" rIns="38100" bIns="19050" anchor="ctr" anchorCtr="0">
                      <a:spAutoFit/>
                    </a:bodyPr>
                    <a:lstStyle/>
                    <a:p>
                      <a:pPr algn="ctr">
                        <a:defRPr lang="en-US" sz="700" b="0" i="0" u="none" strike="noStrike" kern="1200" baseline="0">
                          <a:solidFill>
                            <a:schemeClr val="bg1"/>
                          </a:solidFill>
                          <a:latin typeface="Nunito" pitchFamily="2" charset="0"/>
                          <a:ea typeface="+mn-ea"/>
                          <a:cs typeface="+mn-cs"/>
                        </a:defRPr>
                      </a:pPr>
                      <a:endParaRPr lang="nl-BE"/>
                    </a:p>
                  </c:txPr>
                  <c:dLblPos val="outEnd"/>
                  <c:showLegendKey val="0"/>
                  <c:showVal val="1"/>
                  <c:showCatName val="0"/>
                  <c:showSerName val="0"/>
                  <c:showPercent val="0"/>
                  <c:showBubbleSize val="0"/>
                  <c:showLeaderLines val="0"/>
                  <c:extLst>
                    <c:ex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'4. Data Medewerkers'!$C$87:$L$87</c15:sqref>
                        </c15:formulaRef>
                      </c:ext>
                    </c:extLst>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extLst>
                      <c:ext uri="{02D57815-91ED-43cb-92C2-25804820EDAC}">
                        <c15:formulaRef>
                          <c15:sqref>'4. Data Medewerkers'!$C$90:$L$90</c15:sqref>
                        </c15:formulaRef>
                      </c:ext>
                    </c:extLst>
                    <c:numCache>
                      <c:formatCode>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datalabelsRange>
                      <c15:f>'4. Data Medewerkers'!$E$90:$L$90</c15:f>
                      <c15:dlblRangeCache>
                        <c:ptCount val="8"/>
                        <c:pt idx="0">
                          <c:v>0%</c:v>
                        </c:pt>
                        <c:pt idx="1">
                          <c:v>0%</c:v>
                        </c:pt>
                        <c:pt idx="2">
                          <c:v>0%</c:v>
                        </c:pt>
                        <c:pt idx="3">
                          <c:v>0%</c:v>
                        </c:pt>
                        <c:pt idx="4">
                          <c:v>0%</c:v>
                        </c:pt>
                        <c:pt idx="5">
                          <c:v>0%</c:v>
                        </c:pt>
                        <c:pt idx="6">
                          <c:v>0%</c:v>
                        </c:pt>
                        <c:pt idx="7">
                          <c:v>0%</c:v>
                        </c:pt>
                      </c15:dlblRangeCache>
                    </c15:datalabelsRange>
                  </c:ext>
                  <c:ext xmlns:c16="http://schemas.microsoft.com/office/drawing/2014/chart" uri="{C3380CC4-5D6E-409C-BE32-E72D297353CC}">
                    <c16:uniqueId val="{00000021-278F-4E28-8EA8-E8B7FA77CB84}"/>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'4. Data Medewerkers'!$B$92</c15:sqref>
                        </c15:formulaRef>
                      </c:ext>
                    </c:extLst>
                    <c:strCache>
                      <c:ptCount val="1"/>
                      <c:pt idx="0">
                        <c:v>Gemiddelde bezettingsgraad piek</c:v>
                      </c:pt>
                    </c:strCache>
                  </c:strRef>
                </c:tx>
                <c:invertIfNegative val="0"/>
                <c:dLbls>
                  <c:spPr>
                    <a:noFill/>
                    <a:ln>
                      <a:noFill/>
                    </a:ln>
                    <a:effectLst/>
                  </c:sp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'4. Data Medewerkers'!$C$87:$L$87</c15:sqref>
                        </c15:formulaRef>
                      </c:ext>
                    </c:extLst>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extLst xmlns:c15="http://schemas.microsoft.com/office/drawing/2012/chart">
                      <c:ext xmlns:c15="http://schemas.microsoft.com/office/drawing/2012/chart" uri="{02D57815-91ED-43cb-92C2-25804820EDAC}">
                        <c15:formulaRef>
                          <c15:sqref>'4. Data Medewerkers'!$C$92:$L$92</c15:sqref>
                        </c15:formulaRef>
                      </c:ext>
                    </c:extLst>
                    <c:numCache>
                      <c:formatCode>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22-278F-4E28-8EA8-E8B7FA77CB84}"/>
                  </c:ext>
                </c:extLst>
              </c15:ser>
            </c15:filteredBarSeries>
          </c:ext>
        </c:extLst>
      </c:barChart>
      <c:catAx>
        <c:axId val="177822159"/>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unito" pitchFamily="2" charset="0"/>
                <a:ea typeface="+mn-ea"/>
                <a:cs typeface="+mn-cs"/>
              </a:defRPr>
            </a:pPr>
            <a:endParaRPr lang="nl-BE"/>
          </a:p>
        </c:txPr>
        <c:crossAx val="179525919"/>
        <c:crosses val="autoZero"/>
        <c:auto val="1"/>
        <c:lblAlgn val="ctr"/>
        <c:lblOffset val="100"/>
        <c:noMultiLvlLbl val="0"/>
      </c:catAx>
      <c:valAx>
        <c:axId val="179525919"/>
        <c:scaling>
          <c:orientation val="minMax"/>
        </c:scaling>
        <c:delete val="1"/>
        <c:axPos val="l"/>
        <c:majorGridlines>
          <c:spPr>
            <a:ln w="9525" cap="flat" cmpd="sng" algn="ctr">
              <a:solidFill>
                <a:schemeClr val="bg1">
                  <a:lumMod val="95000"/>
                </a:schemeClr>
              </a:solidFill>
              <a:round/>
            </a:ln>
            <a:effectLst/>
          </c:spPr>
        </c:majorGridlines>
        <c:numFmt formatCode="General" sourceLinked="1"/>
        <c:majorTickMark val="none"/>
        <c:minorTickMark val="none"/>
        <c:tickLblPos val="nextTo"/>
        <c:crossAx val="1778221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40000"/>
          <a:lumOff val="60000"/>
        </a:schemeClr>
      </a:solidFill>
      <a:round/>
    </a:ln>
    <a:effectLst/>
  </c:spPr>
  <c:txPr>
    <a:bodyPr/>
    <a:lstStyle/>
    <a:p>
      <a:pPr>
        <a:defRPr>
          <a:latin typeface="Nunito" pitchFamily="2" charset="0"/>
        </a:defRPr>
      </a:pPr>
      <a:endParaRPr lang="nl-B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591401479519763"/>
          <c:y val="0.12327362646067164"/>
          <c:w val="0.75105457572787848"/>
          <c:h val="0.78917079655465749"/>
        </c:manualLayout>
      </c:layout>
      <c:doughnutChart>
        <c:varyColors val="1"/>
        <c:ser>
          <c:idx val="1"/>
          <c:order val="0"/>
          <c:tx>
            <c:strRef>
              <c:f>'4. Data Medewerkers'!$C$56</c:f>
              <c:strCache>
                <c:ptCount val="1"/>
                <c:pt idx="0">
                  <c:v>2024</c:v>
                </c:pt>
              </c:strCache>
            </c:strRef>
          </c:tx>
          <c:dPt>
            <c:idx val="0"/>
            <c:bubble3D val="0"/>
            <c:spPr>
              <a:solidFill>
                <a:srgbClr val="FF8080"/>
              </a:solidFill>
              <a:ln>
                <a:solidFill>
                  <a:srgbClr val="FFFFFF"/>
                </a:solidFill>
              </a:ln>
            </c:spPr>
            <c:extLst xmlns:c15="http://schemas.microsoft.com/office/drawing/2012/chart">
              <c:ext xmlns:c16="http://schemas.microsoft.com/office/drawing/2014/chart" uri="{C3380CC4-5D6E-409C-BE32-E72D297353CC}">
                <c16:uniqueId val="{0000000A-8725-4530-81A2-327AB2659E60}"/>
              </c:ext>
            </c:extLst>
          </c:dPt>
          <c:dPt>
            <c:idx val="1"/>
            <c:bubble3D val="0"/>
            <c:spPr>
              <a:solidFill>
                <a:srgbClr val="002060"/>
              </a:solidFill>
              <a:ln>
                <a:solidFill>
                  <a:srgbClr val="FFFFFF"/>
                </a:solidFill>
              </a:ln>
            </c:spPr>
            <c:extLst xmlns:c15="http://schemas.microsoft.com/office/drawing/2012/chart">
              <c:ext xmlns:c16="http://schemas.microsoft.com/office/drawing/2014/chart" uri="{C3380CC4-5D6E-409C-BE32-E72D297353CC}">
                <c16:uniqueId val="{0000000C-8725-4530-81A2-327AB2659E60}"/>
              </c:ext>
            </c:extLst>
          </c:dPt>
          <c:dPt>
            <c:idx val="2"/>
            <c:bubble3D val="0"/>
            <c:spPr>
              <a:solidFill>
                <a:srgbClr val="3A7831"/>
              </a:solidFill>
              <a:ln>
                <a:solidFill>
                  <a:srgbClr val="FFFFFF"/>
                </a:solidFill>
              </a:ln>
            </c:spPr>
            <c:extLst xmlns:c15="http://schemas.microsoft.com/office/drawing/2012/chart">
              <c:ext xmlns:c16="http://schemas.microsoft.com/office/drawing/2014/chart" uri="{C3380CC4-5D6E-409C-BE32-E72D297353CC}">
                <c16:uniqueId val="{0000000E-8725-4530-81A2-327AB2659E60}"/>
              </c:ext>
            </c:extLst>
          </c:dPt>
          <c:dPt>
            <c:idx val="3"/>
            <c:bubble3D val="0"/>
            <c:spPr>
              <a:solidFill>
                <a:srgbClr val="C00000"/>
              </a:solidFill>
              <a:ln>
                <a:solidFill>
                  <a:srgbClr val="FFFFFF"/>
                </a:solidFill>
              </a:ln>
            </c:spPr>
            <c:extLst xmlns:c15="http://schemas.microsoft.com/office/drawing/2012/chart">
              <c:ext xmlns:c16="http://schemas.microsoft.com/office/drawing/2014/chart" uri="{C3380CC4-5D6E-409C-BE32-E72D297353CC}">
                <c16:uniqueId val="{00000010-8725-4530-81A2-327AB2659E60}"/>
              </c:ext>
            </c:extLst>
          </c:dPt>
          <c:dLbls>
            <c:numFmt formatCode="0%;\-0%;&quot;&quot;" sourceLinked="0"/>
            <c:spPr>
              <a:noFill/>
              <a:ln>
                <a:noFill/>
              </a:ln>
              <a:effectLst/>
            </c:spPr>
            <c:txPr>
              <a:bodyPr wrap="square" lIns="38100" tIns="19050" rIns="38100" bIns="19050" anchor="ctr">
                <a:spAutoFit/>
              </a:bodyPr>
              <a:lstStyle/>
              <a:p>
                <a:pPr>
                  <a:defRPr sz="800" b="1">
                    <a:solidFill>
                      <a:schemeClr val="bg1"/>
                    </a:solidFill>
                    <a:latin typeface="Nunito ExtraBold" pitchFamily="2" charset="0"/>
                  </a:defRPr>
                </a:pPr>
                <a:endParaRPr lang="nl-BE"/>
              </a:p>
            </c:tx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('4. Data Medewerkers'!$B$60,'4. Data Medewerkers'!$B$57:$B$59)</c:f>
              <c:strCache>
                <c:ptCount val="4"/>
                <c:pt idx="0">
                  <c:v>Exclusieve autosolisten + motor-/bromfiets</c:v>
                </c:pt>
                <c:pt idx="1">
                  <c:v>Sporadische carpoolers</c:v>
                </c:pt>
                <c:pt idx="2">
                  <c:v>Sporadische openbaar vervoer gebruikers</c:v>
                </c:pt>
                <c:pt idx="3">
                  <c:v>Sporadische fietsers</c:v>
                </c:pt>
              </c:strCache>
            </c:strRef>
          </c:cat>
          <c:val>
            <c:numRef>
              <c:f>'4. Data Medewerkers'!$C$57:$C$60</c:f>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1-8725-4530-81A2-327AB2659E60}"/>
            </c:ext>
          </c:extLst>
        </c:ser>
        <c:dLbls>
          <c:showLegendKey val="0"/>
          <c:showVal val="1"/>
          <c:showCatName val="0"/>
          <c:showSerName val="0"/>
          <c:showPercent val="0"/>
          <c:showBubbleSize val="0"/>
          <c:showLeaderLines val="1"/>
        </c:dLbls>
        <c:firstSliceAng val="0"/>
        <c:holeSize val="50"/>
        <c:extLst/>
      </c:doughnutChart>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lgn="ctr">
        <a:defRPr lang="en-US" sz="800" b="1" i="0" u="none" strike="noStrike" kern="1200" baseline="0">
          <a:solidFill>
            <a:schemeClr val="bg1"/>
          </a:solidFill>
          <a:latin typeface="Nunito ExtraBold" pitchFamily="2" charset="0"/>
          <a:ea typeface="+mn-ea"/>
          <a:cs typeface="+mn-cs"/>
        </a:defRPr>
      </a:pPr>
      <a:endParaRPr lang="nl-B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988304124717553E-2"/>
          <c:y val="0.2291801616365638"/>
          <c:w val="0.66760814203125041"/>
          <c:h val="0.69926948656530263"/>
        </c:manualLayout>
      </c:layout>
      <c:barChart>
        <c:barDir val="bar"/>
        <c:grouping val="percentStacked"/>
        <c:varyColors val="0"/>
        <c:ser>
          <c:idx val="0"/>
          <c:order val="0"/>
          <c:tx>
            <c:strRef>
              <c:f>'5. Data Bezoekers'!$B$61</c:f>
              <c:strCache>
                <c:ptCount val="1"/>
                <c:pt idx="0">
                  <c:v>0-1 km = te voet</c:v>
                </c:pt>
              </c:strCache>
            </c:strRef>
          </c:tx>
          <c:spPr>
            <a:solidFill>
              <a:srgbClr val="BCE2B8"/>
            </a:solidFill>
            <a:ln>
              <a:solidFill>
                <a:schemeClr val="bg1"/>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bg1"/>
                    </a:solidFill>
                    <a:latin typeface="Nunito ExtraBold"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 Data Bezoekers'!$C$60</c:f>
              <c:numCache>
                <c:formatCode>General</c:formatCode>
                <c:ptCount val="1"/>
                <c:pt idx="0">
                  <c:v>2024</c:v>
                </c:pt>
              </c:numCache>
            </c:numRef>
          </c:cat>
          <c:val>
            <c:numRef>
              <c:f>'5. Data Bezoekers'!$C$61</c:f>
              <c:numCache>
                <c:formatCode>General</c:formatCode>
                <c:ptCount val="1"/>
                <c:pt idx="0">
                  <c:v>0</c:v>
                </c:pt>
              </c:numCache>
            </c:numRef>
          </c:val>
          <c:extLst>
            <c:ext xmlns:c16="http://schemas.microsoft.com/office/drawing/2014/chart" uri="{C3380CC4-5D6E-409C-BE32-E72D297353CC}">
              <c16:uniqueId val="{00000000-3F58-4449-BECA-A8A73498CD84}"/>
            </c:ext>
          </c:extLst>
        </c:ser>
        <c:ser>
          <c:idx val="1"/>
          <c:order val="1"/>
          <c:tx>
            <c:strRef>
              <c:f>'5. Data Bezoekers'!$B$62</c:f>
              <c:strCache>
                <c:ptCount val="1"/>
                <c:pt idx="0">
                  <c:v>1-7,5 km = fiets</c:v>
                </c:pt>
              </c:strCache>
            </c:strRef>
          </c:tx>
          <c:spPr>
            <a:solidFill>
              <a:srgbClr val="77C46E"/>
            </a:solidFill>
            <a:ln>
              <a:solidFill>
                <a:schemeClr val="bg1"/>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bg1"/>
                    </a:solidFill>
                    <a:latin typeface="Nunito ExtraBold"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 Data Bezoekers'!$C$60</c:f>
              <c:numCache>
                <c:formatCode>General</c:formatCode>
                <c:ptCount val="1"/>
                <c:pt idx="0">
                  <c:v>2024</c:v>
                </c:pt>
              </c:numCache>
            </c:numRef>
          </c:cat>
          <c:val>
            <c:numRef>
              <c:f>'5. Data Bezoekers'!$C$62</c:f>
              <c:numCache>
                <c:formatCode>General</c:formatCode>
                <c:ptCount val="1"/>
                <c:pt idx="0">
                  <c:v>0</c:v>
                </c:pt>
              </c:numCache>
            </c:numRef>
          </c:val>
          <c:extLst>
            <c:ext xmlns:c16="http://schemas.microsoft.com/office/drawing/2014/chart" uri="{C3380CC4-5D6E-409C-BE32-E72D297353CC}">
              <c16:uniqueId val="{00000001-3F58-4449-BECA-A8A73498CD84}"/>
            </c:ext>
          </c:extLst>
        </c:ser>
        <c:ser>
          <c:idx val="2"/>
          <c:order val="2"/>
          <c:tx>
            <c:strRef>
              <c:f>'5. Data Bezoekers'!$B$63</c:f>
              <c:strCache>
                <c:ptCount val="1"/>
                <c:pt idx="0">
                  <c:v>7,5-15 km = e-fiets</c:v>
                </c:pt>
              </c:strCache>
            </c:strRef>
          </c:tx>
          <c:spPr>
            <a:solidFill>
              <a:srgbClr val="408537"/>
            </a:solidFill>
            <a:ln>
              <a:solidFill>
                <a:schemeClr val="bg1"/>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bg1"/>
                    </a:solidFill>
                    <a:latin typeface="Nunito ExtraBold"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 Data Bezoekers'!$C$60</c:f>
              <c:numCache>
                <c:formatCode>General</c:formatCode>
                <c:ptCount val="1"/>
                <c:pt idx="0">
                  <c:v>2024</c:v>
                </c:pt>
              </c:numCache>
            </c:numRef>
          </c:cat>
          <c:val>
            <c:numRef>
              <c:f>'5. Data Bezoekers'!$C$63</c:f>
              <c:numCache>
                <c:formatCode>General</c:formatCode>
                <c:ptCount val="1"/>
                <c:pt idx="0">
                  <c:v>0</c:v>
                </c:pt>
              </c:numCache>
            </c:numRef>
          </c:val>
          <c:extLst>
            <c:ext xmlns:c16="http://schemas.microsoft.com/office/drawing/2014/chart" uri="{C3380CC4-5D6E-409C-BE32-E72D297353CC}">
              <c16:uniqueId val="{00000002-3F58-4449-BECA-A8A73498CD84}"/>
            </c:ext>
          </c:extLst>
        </c:ser>
        <c:ser>
          <c:idx val="3"/>
          <c:order val="3"/>
          <c:tx>
            <c:strRef>
              <c:f>'5. Data Bezoekers'!$B$64</c:f>
              <c:strCache>
                <c:ptCount val="1"/>
                <c:pt idx="0">
                  <c:v>15-30 km = speed pedelec</c:v>
                </c:pt>
              </c:strCache>
            </c:strRef>
          </c:tx>
          <c:spPr>
            <a:solidFill>
              <a:srgbClr val="466A68"/>
            </a:solidFill>
            <a:ln>
              <a:solidFill>
                <a:schemeClr val="bg1"/>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bg1"/>
                    </a:solidFill>
                    <a:latin typeface="Nunito ExtraBold"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 Data Bezoekers'!$C$60</c:f>
              <c:numCache>
                <c:formatCode>General</c:formatCode>
                <c:ptCount val="1"/>
                <c:pt idx="0">
                  <c:v>2024</c:v>
                </c:pt>
              </c:numCache>
            </c:numRef>
          </c:cat>
          <c:val>
            <c:numRef>
              <c:f>'5. Data Bezoekers'!$C$64</c:f>
              <c:numCache>
                <c:formatCode>General</c:formatCode>
                <c:ptCount val="1"/>
                <c:pt idx="0">
                  <c:v>0</c:v>
                </c:pt>
              </c:numCache>
            </c:numRef>
          </c:val>
          <c:extLst>
            <c:ext xmlns:c16="http://schemas.microsoft.com/office/drawing/2014/chart" uri="{C3380CC4-5D6E-409C-BE32-E72D297353CC}">
              <c16:uniqueId val="{00000003-3F58-4449-BECA-A8A73498CD84}"/>
            </c:ext>
          </c:extLst>
        </c:ser>
        <c:ser>
          <c:idx val="4"/>
          <c:order val="4"/>
          <c:tx>
            <c:strRef>
              <c:f>'5. Data Bezoekers'!$B$65</c:f>
              <c:strCache>
                <c:ptCount val="1"/>
                <c:pt idx="0">
                  <c:v>&gt; 30 km = geen potentieel</c:v>
                </c:pt>
              </c:strCache>
            </c:strRef>
          </c:tx>
          <c:spPr>
            <a:solidFill>
              <a:srgbClr val="BFBFBF"/>
            </a:solidFill>
            <a:ln>
              <a:solidFill>
                <a:schemeClr val="bg1"/>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bg1"/>
                    </a:solidFill>
                    <a:latin typeface="Nunito ExtraBold"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 Data Bezoekers'!$C$60</c:f>
              <c:numCache>
                <c:formatCode>General</c:formatCode>
                <c:ptCount val="1"/>
                <c:pt idx="0">
                  <c:v>2024</c:v>
                </c:pt>
              </c:numCache>
            </c:numRef>
          </c:cat>
          <c:val>
            <c:numRef>
              <c:f>'5. Data Bezoekers'!$C$65</c:f>
              <c:numCache>
                <c:formatCode>General</c:formatCode>
                <c:ptCount val="1"/>
                <c:pt idx="0">
                  <c:v>0</c:v>
                </c:pt>
              </c:numCache>
            </c:numRef>
          </c:val>
          <c:extLst>
            <c:ext xmlns:c16="http://schemas.microsoft.com/office/drawing/2014/chart" uri="{C3380CC4-5D6E-409C-BE32-E72D297353CC}">
              <c16:uniqueId val="{00000004-3F58-4449-BECA-A8A73498CD84}"/>
            </c:ext>
          </c:extLst>
        </c:ser>
        <c:dLbls>
          <c:dLblPos val="ctr"/>
          <c:showLegendKey val="0"/>
          <c:showVal val="1"/>
          <c:showCatName val="0"/>
          <c:showSerName val="0"/>
          <c:showPercent val="0"/>
          <c:showBubbleSize val="0"/>
        </c:dLbls>
        <c:gapWidth val="150"/>
        <c:overlap val="100"/>
        <c:axId val="99308287"/>
        <c:axId val="99310207"/>
        <c:extLst/>
      </c:barChart>
      <c:catAx>
        <c:axId val="99308287"/>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unito" pitchFamily="2" charset="0"/>
                <a:ea typeface="+mn-ea"/>
                <a:cs typeface="+mn-cs"/>
              </a:defRPr>
            </a:pPr>
            <a:endParaRPr lang="nl-BE"/>
          </a:p>
        </c:txPr>
        <c:crossAx val="99310207"/>
        <c:crosses val="autoZero"/>
        <c:auto val="1"/>
        <c:lblAlgn val="ctr"/>
        <c:lblOffset val="100"/>
        <c:noMultiLvlLbl val="0"/>
      </c:catAx>
      <c:valAx>
        <c:axId val="99310207"/>
        <c:scaling>
          <c:orientation val="minMax"/>
        </c:scaling>
        <c:delete val="0"/>
        <c:axPos val="t"/>
        <c:majorGridlines>
          <c:spPr>
            <a:ln w="9525" cap="flat" cmpd="sng" algn="ctr">
              <a:solidFill>
                <a:schemeClr val="bg1">
                  <a:lumMod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unito" pitchFamily="2" charset="0"/>
                <a:ea typeface="+mn-ea"/>
                <a:cs typeface="+mn-cs"/>
              </a:defRPr>
            </a:pPr>
            <a:endParaRPr lang="nl-BE"/>
          </a:p>
        </c:txPr>
        <c:crossAx val="99308287"/>
        <c:crosses val="autoZero"/>
        <c:crossBetween val="between"/>
      </c:valAx>
      <c:spPr>
        <a:noFill/>
        <a:ln>
          <a:noFill/>
        </a:ln>
        <a:effectLst/>
      </c:spPr>
    </c:plotArea>
    <c:legend>
      <c:legendPos val="r"/>
      <c:layout>
        <c:manualLayout>
          <c:xMode val="edge"/>
          <c:yMode val="edge"/>
          <c:x val="0.76303055183980184"/>
          <c:y val="0.32659219217396707"/>
          <c:w val="0.21987553883579697"/>
          <c:h val="0.519911203367899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Nunito" pitchFamily="2" charset="0"/>
              <a:ea typeface="+mn-ea"/>
              <a:cs typeface="+mn-cs"/>
            </a:defRPr>
          </a:pPr>
          <a:endParaRPr lang="nl-B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40000"/>
          <a:lumOff val="60000"/>
        </a:schemeClr>
      </a:solidFill>
      <a:round/>
    </a:ln>
    <a:effectLst/>
  </c:spPr>
  <c:txPr>
    <a:bodyPr/>
    <a:lstStyle/>
    <a:p>
      <a:pPr>
        <a:defRPr/>
      </a:pPr>
      <a:endParaRPr lang="nl-B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477682462397786E-2"/>
          <c:y val="8.5337491215623479E-2"/>
          <c:w val="0.90882024392954741"/>
          <c:h val="0.74027272627380325"/>
        </c:manualLayout>
      </c:layout>
      <c:barChart>
        <c:barDir val="col"/>
        <c:grouping val="percentStacked"/>
        <c:varyColors val="0"/>
        <c:ser>
          <c:idx val="11"/>
          <c:order val="11"/>
          <c:tx>
            <c:strRef>
              <c:f>'4. Data Medewerkers'!$B$26</c:f>
              <c:strCache>
                <c:ptCount val="1"/>
                <c:pt idx="0">
                  <c:v>Niet duurzaam %</c:v>
                </c:pt>
              </c:strCache>
            </c:strRef>
          </c:tx>
          <c:spPr>
            <a:noFill/>
            <a:ln>
              <a:noFill/>
            </a:ln>
            <a:effectLst/>
          </c:spPr>
          <c:invertIfNegative val="0"/>
          <c:cat>
            <c:strRef>
              <c:f>'4. Data Medewerkers'!$C$12:$L$12</c:f>
              <c:strCache>
                <c:ptCount val="10"/>
                <c:pt idx="0">
                  <c:v>2021
n=0</c:v>
                </c:pt>
                <c:pt idx="1">
                  <c:v>2022
n=0</c:v>
                </c:pt>
                <c:pt idx="2">
                  <c:v>2023
n=0</c:v>
                </c:pt>
                <c:pt idx="3">
                  <c:v>2024
n=0</c:v>
                </c:pt>
                <c:pt idx="4">
                  <c:v>2025
n=0</c:v>
                </c:pt>
                <c:pt idx="5">
                  <c:v>2026
n=0</c:v>
                </c:pt>
                <c:pt idx="6">
                  <c:v>2027
n=0</c:v>
                </c:pt>
                <c:pt idx="7">
                  <c:v>2028
n=0</c:v>
                </c:pt>
                <c:pt idx="8">
                  <c:v>2029
n=0</c:v>
                </c:pt>
                <c:pt idx="9">
                  <c:v>2030
n=0</c:v>
                </c:pt>
              </c:strCache>
            </c:strRef>
          </c:cat>
          <c:val>
            <c:numRef>
              <c:f>'4. Data Medewerkers'!$C$26:$L$26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6-7751-421F-9473-36137FA7AEC2}"/>
            </c:ext>
          </c:extLst>
        </c:ser>
        <c:ser>
          <c:idx val="12"/>
          <c:order val="12"/>
          <c:tx>
            <c:strRef>
              <c:f>'4. Data Medewerkers'!$B$27</c:f>
              <c:strCache>
                <c:ptCount val="1"/>
                <c:pt idx="0">
                  <c:v>Duurzaam % </c:v>
                </c:pt>
              </c:strCache>
            </c:strRef>
          </c:tx>
          <c:spPr>
            <a:solidFill>
              <a:schemeClr val="accent1">
                <a:lumMod val="60000"/>
                <a:lumOff val="40000"/>
                <a:alpha val="95000"/>
              </a:schemeClr>
            </a:solidFill>
            <a:ln>
              <a:noFill/>
            </a:ln>
            <a:effectLst/>
          </c:spPr>
          <c:invertIfNegative val="0"/>
          <c:dLbls>
            <c:dLbl>
              <c:idx val="0"/>
              <c:layout>
                <c:manualLayout>
                  <c:x val="-1.1225289653411769E-2"/>
                  <c:y val="-0.1638908032907871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8.9602578983352665E-2"/>
                      <c:h val="5.0566739720221146E-2"/>
                    </c:manualLayout>
                  </c15:layout>
                </c:ext>
                <c:ext xmlns:c16="http://schemas.microsoft.com/office/drawing/2014/chart" uri="{C3380CC4-5D6E-409C-BE32-E72D297353CC}">
                  <c16:uniqueId val="{00000000-ACDF-4157-9191-8038F87A9D2B}"/>
                </c:ext>
              </c:extLst>
            </c:dLbl>
            <c:dLbl>
              <c:idx val="1"/>
              <c:layout>
                <c:manualLayout>
                  <c:x val="4.480131470152833E-2"/>
                  <c:y val="2.5283366096449034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8.9602629403056661E-2"/>
                      <c:h val="5.0566732192898069E-2"/>
                    </c:manualLayout>
                  </c15:layout>
                </c:ext>
                <c:ext xmlns:c16="http://schemas.microsoft.com/office/drawing/2014/chart" uri="{C3380CC4-5D6E-409C-BE32-E72D297353CC}">
                  <c16:uniqueId val="{00000001-ACDF-4157-9191-8038F87A9D2B}"/>
                </c:ext>
              </c:extLst>
            </c:dLbl>
            <c:dLbl>
              <c:idx val="2"/>
              <c:layout>
                <c:manualLayout>
                  <c:x val="4.480131470152833E-2"/>
                  <c:y val="2.5283366096449034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8.9602629403056661E-2"/>
                      <c:h val="5.0566732192898069E-2"/>
                    </c:manualLayout>
                  </c15:layout>
                </c:ext>
                <c:ext xmlns:c16="http://schemas.microsoft.com/office/drawing/2014/chart" uri="{C3380CC4-5D6E-409C-BE32-E72D297353CC}">
                  <c16:uniqueId val="{00000002-ACDF-4157-9191-8038F87A9D2B}"/>
                </c:ext>
              </c:extLst>
            </c:dLbl>
            <c:dLbl>
              <c:idx val="3"/>
              <c:layout>
                <c:manualLayout>
                  <c:x val="4.480131470152833E-2"/>
                  <c:y val="2.5283366096449034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8.9602629403056661E-2"/>
                      <c:h val="5.0566732192898069E-2"/>
                    </c:manualLayout>
                  </c15:layout>
                </c:ext>
                <c:ext xmlns:c16="http://schemas.microsoft.com/office/drawing/2014/chart" uri="{C3380CC4-5D6E-409C-BE32-E72D297353CC}">
                  <c16:uniqueId val="{00000003-ACDF-4157-9191-8038F87A9D2B}"/>
                </c:ext>
              </c:extLst>
            </c:dLbl>
            <c:dLbl>
              <c:idx val="4"/>
              <c:layout>
                <c:manualLayout>
                  <c:x val="4.480131470152833E-2"/>
                  <c:y val="2.5283366096449034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8.9602629403056661E-2"/>
                      <c:h val="5.0566732192898069E-2"/>
                    </c:manualLayout>
                  </c15:layout>
                </c:ext>
                <c:ext xmlns:c16="http://schemas.microsoft.com/office/drawing/2014/chart" uri="{C3380CC4-5D6E-409C-BE32-E72D297353CC}">
                  <c16:uniqueId val="{00000004-ACDF-4157-9191-8038F87A9D2B}"/>
                </c:ext>
              </c:extLst>
            </c:dLbl>
            <c:dLbl>
              <c:idx val="5"/>
              <c:layout>
                <c:manualLayout>
                  <c:x val="4.480131470152833E-2"/>
                  <c:y val="2.5283366096449034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8.9602629403056661E-2"/>
                      <c:h val="5.0566732192898069E-2"/>
                    </c:manualLayout>
                  </c15:layout>
                </c:ext>
                <c:ext xmlns:c16="http://schemas.microsoft.com/office/drawing/2014/chart" uri="{C3380CC4-5D6E-409C-BE32-E72D297353CC}">
                  <c16:uniqueId val="{00000005-ACDF-4157-9191-8038F87A9D2B}"/>
                </c:ext>
              </c:extLst>
            </c:dLbl>
            <c:dLbl>
              <c:idx val="6"/>
              <c:layout>
                <c:manualLayout>
                  <c:x val="4.480131470152833E-2"/>
                  <c:y val="2.5283366096449034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8.9602629403056661E-2"/>
                      <c:h val="5.0566732192898069E-2"/>
                    </c:manualLayout>
                  </c15:layout>
                </c:ext>
                <c:ext xmlns:c16="http://schemas.microsoft.com/office/drawing/2014/chart" uri="{C3380CC4-5D6E-409C-BE32-E72D297353CC}">
                  <c16:uniqueId val="{00000006-ACDF-4157-9191-8038F87A9D2B}"/>
                </c:ext>
              </c:extLst>
            </c:dLbl>
            <c:dLbl>
              <c:idx val="7"/>
              <c:layout>
                <c:manualLayout>
                  <c:x val="4.480131470152833E-2"/>
                  <c:y val="2.5283366096449034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8.9602629403056661E-2"/>
                      <c:h val="5.0566732192898069E-2"/>
                    </c:manualLayout>
                  </c15:layout>
                </c:ext>
                <c:ext xmlns:c16="http://schemas.microsoft.com/office/drawing/2014/chart" uri="{C3380CC4-5D6E-409C-BE32-E72D297353CC}">
                  <c16:uniqueId val="{00000007-ACDF-4157-9191-8038F87A9D2B}"/>
                </c:ext>
              </c:extLst>
            </c:dLbl>
            <c:dLbl>
              <c:idx val="8"/>
              <c:layout>
                <c:manualLayout>
                  <c:x val="4.480131470152833E-2"/>
                  <c:y val="2.5283366096449034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8.9602629403056661E-2"/>
                      <c:h val="5.0566732192898069E-2"/>
                    </c:manualLayout>
                  </c15:layout>
                </c:ext>
                <c:ext xmlns:c16="http://schemas.microsoft.com/office/drawing/2014/chart" uri="{C3380CC4-5D6E-409C-BE32-E72D297353CC}">
                  <c16:uniqueId val="{00000008-ACDF-4157-9191-8038F87A9D2B}"/>
                </c:ext>
              </c:extLst>
            </c:dLbl>
            <c:dLbl>
              <c:idx val="9"/>
              <c:layout>
                <c:manualLayout>
                  <c:x val="4.480131470152833E-2"/>
                  <c:y val="2.5283366096449034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8.9602629403056661E-2"/>
                      <c:h val="5.0566732192898069E-2"/>
                    </c:manualLayout>
                  </c15:layout>
                </c:ext>
                <c:ext xmlns:c16="http://schemas.microsoft.com/office/drawing/2014/chart" uri="{C3380CC4-5D6E-409C-BE32-E72D297353CC}">
                  <c16:uniqueId val="{00000009-ACDF-4157-9191-8038F87A9D2B}"/>
                </c:ext>
              </c:extLst>
            </c:dLbl>
            <c:numFmt formatCode="0%;\-0%;&quot;&quot;" sourceLinked="0"/>
            <c:spPr>
              <a:noFill/>
              <a:ln>
                <a:noFill/>
              </a:ln>
              <a:effectLst/>
            </c:spPr>
            <c:txPr>
              <a:bodyPr rot="0" spcFirstLastPara="1" vertOverflow="ellipsis" vert="horz" wrap="square" lIns="38100" tIns="19050" rIns="38100" bIns="19050" anchor="ctr" anchorCtr="0">
                <a:noAutofit/>
              </a:bodyPr>
              <a:lstStyle/>
              <a:p>
                <a:pPr algn="r">
                  <a:defRPr lang="en-US" sz="800" b="0" i="0" u="none" strike="noStrike" kern="1200" baseline="0">
                    <a:solidFill>
                      <a:schemeClr val="tx1">
                        <a:lumMod val="75000"/>
                        <a:lumOff val="25000"/>
                      </a:schemeClr>
                    </a:solidFill>
                    <a:latin typeface="Nunito Black"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Data Medewerkers'!$C$12:$L$12</c:f>
              <c:strCache>
                <c:ptCount val="10"/>
                <c:pt idx="0">
                  <c:v>2021
n=0</c:v>
                </c:pt>
                <c:pt idx="1">
                  <c:v>2022
n=0</c:v>
                </c:pt>
                <c:pt idx="2">
                  <c:v>2023
n=0</c:v>
                </c:pt>
                <c:pt idx="3">
                  <c:v>2024
n=0</c:v>
                </c:pt>
                <c:pt idx="4">
                  <c:v>2025
n=0</c:v>
                </c:pt>
                <c:pt idx="5">
                  <c:v>2026
n=0</c:v>
                </c:pt>
                <c:pt idx="6">
                  <c:v>2027
n=0</c:v>
                </c:pt>
                <c:pt idx="7">
                  <c:v>2028
n=0</c:v>
                </c:pt>
                <c:pt idx="8">
                  <c:v>2029
n=0</c:v>
                </c:pt>
                <c:pt idx="9">
                  <c:v>2030
n=0</c:v>
                </c:pt>
              </c:strCache>
            </c:strRef>
          </c:cat>
          <c:val>
            <c:numRef>
              <c:f>'4. Data Medewerkers'!$C$27:$L$27</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FA-4F6B-A892-155BE0B79D85}"/>
            </c:ext>
          </c:extLst>
        </c:ser>
        <c:dLbls>
          <c:showLegendKey val="0"/>
          <c:showVal val="0"/>
          <c:showCatName val="0"/>
          <c:showSerName val="0"/>
          <c:showPercent val="0"/>
          <c:showBubbleSize val="0"/>
        </c:dLbls>
        <c:gapWidth val="0"/>
        <c:overlap val="-100"/>
        <c:axId val="1889909200"/>
        <c:axId val="792199488"/>
      </c:barChart>
      <c:barChart>
        <c:barDir val="col"/>
        <c:grouping val="percentStacked"/>
        <c:varyColors val="0"/>
        <c:ser>
          <c:idx val="0"/>
          <c:order val="0"/>
          <c:tx>
            <c:strRef>
              <c:f>'4. Data Medewerkers'!$B$14</c:f>
              <c:strCache>
                <c:ptCount val="1"/>
                <c:pt idx="0">
                  <c:v>Bedrijfswagen</c:v>
                </c:pt>
              </c:strCache>
            </c:strRef>
          </c:tx>
          <c:spPr>
            <a:solidFill>
              <a:srgbClr val="800080"/>
            </a:solidFill>
            <a:ln>
              <a:solidFill>
                <a:schemeClr val="bg1"/>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lang="en-US" sz="800" b="1"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Data Medewerkers'!$C$12:$L$12</c:f>
              <c:strCache>
                <c:ptCount val="10"/>
                <c:pt idx="0">
                  <c:v>2021
n=0</c:v>
                </c:pt>
                <c:pt idx="1">
                  <c:v>2022
n=0</c:v>
                </c:pt>
                <c:pt idx="2">
                  <c:v>2023
n=0</c:v>
                </c:pt>
                <c:pt idx="3">
                  <c:v>2024
n=0</c:v>
                </c:pt>
                <c:pt idx="4">
                  <c:v>2025
n=0</c:v>
                </c:pt>
                <c:pt idx="5">
                  <c:v>2026
n=0</c:v>
                </c:pt>
                <c:pt idx="6">
                  <c:v>2027
n=0</c:v>
                </c:pt>
                <c:pt idx="7">
                  <c:v>2028
n=0</c:v>
                </c:pt>
                <c:pt idx="8">
                  <c:v>2029
n=0</c:v>
                </c:pt>
                <c:pt idx="9">
                  <c:v>2030
n=0</c:v>
                </c:pt>
              </c:strCache>
            </c:strRef>
          </c:cat>
          <c:val>
            <c:numRef>
              <c:f>'4. Data Medewerkers'!$C$14:$L$14</c:f>
              <c:numCache>
                <c:formatCode>General</c:formatCode>
                <c:ptCount val="10"/>
              </c:numCache>
            </c:numRef>
          </c:val>
          <c:extLst>
            <c:ext xmlns:c16="http://schemas.microsoft.com/office/drawing/2014/chart" uri="{C3380CC4-5D6E-409C-BE32-E72D297353CC}">
              <c16:uniqueId val="{00000005-A60D-44FA-8C00-536CF7B63698}"/>
            </c:ext>
          </c:extLst>
        </c:ser>
        <c:ser>
          <c:idx val="1"/>
          <c:order val="1"/>
          <c:tx>
            <c:strRef>
              <c:f>'4. Data Medewerkers'!$B$15</c:f>
              <c:strCache>
                <c:ptCount val="1"/>
                <c:pt idx="0">
                  <c:v>Eigen wagen</c:v>
                </c:pt>
              </c:strCache>
            </c:strRef>
          </c:tx>
          <c:spPr>
            <a:solidFill>
              <a:schemeClr val="accent4"/>
            </a:solidFill>
            <a:ln w="9525">
              <a:solidFill>
                <a:schemeClr val="bg1">
                  <a:lumMod val="95000"/>
                </a:schemeClr>
              </a:solidFill>
            </a:ln>
            <a:effectLst/>
          </c:spPr>
          <c:invertIfNegative val="0"/>
          <c:dLbls>
            <c:numFmt formatCode="0;\-0;&quot;&quot;" sourceLinked="0"/>
            <c:spPr>
              <a:noFill/>
              <a:ln>
                <a:noFill/>
              </a:ln>
              <a:effectLst/>
            </c:spPr>
            <c:txPr>
              <a:bodyPr rot="0" spcFirstLastPara="1" vertOverflow="ellipsis" vert="horz" wrap="square" anchor="ctr" anchorCtr="1"/>
              <a:lstStyle/>
              <a:p>
                <a:pPr algn="ctr">
                  <a:defRPr lang="en-US" sz="800" b="1"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Data Medewerkers'!$C$12:$L$12</c:f>
              <c:strCache>
                <c:ptCount val="10"/>
                <c:pt idx="0">
                  <c:v>2021
n=0</c:v>
                </c:pt>
                <c:pt idx="1">
                  <c:v>2022
n=0</c:v>
                </c:pt>
                <c:pt idx="2">
                  <c:v>2023
n=0</c:v>
                </c:pt>
                <c:pt idx="3">
                  <c:v>2024
n=0</c:v>
                </c:pt>
                <c:pt idx="4">
                  <c:v>2025
n=0</c:v>
                </c:pt>
                <c:pt idx="5">
                  <c:v>2026
n=0</c:v>
                </c:pt>
                <c:pt idx="6">
                  <c:v>2027
n=0</c:v>
                </c:pt>
                <c:pt idx="7">
                  <c:v>2028
n=0</c:v>
                </c:pt>
                <c:pt idx="8">
                  <c:v>2029
n=0</c:v>
                </c:pt>
                <c:pt idx="9">
                  <c:v>2030
n=0</c:v>
                </c:pt>
              </c:strCache>
            </c:strRef>
          </c:cat>
          <c:val>
            <c:numRef>
              <c:f>'4. Data Medewerkers'!$C$15:$L$15</c:f>
              <c:numCache>
                <c:formatCode>General</c:formatCode>
                <c:ptCount val="10"/>
              </c:numCache>
            </c:numRef>
          </c:val>
          <c:extLst>
            <c:ext xmlns:c16="http://schemas.microsoft.com/office/drawing/2014/chart" uri="{C3380CC4-5D6E-409C-BE32-E72D297353CC}">
              <c16:uniqueId val="{0000001C-7751-421F-9473-36137FA7AEC2}"/>
            </c:ext>
          </c:extLst>
        </c:ser>
        <c:ser>
          <c:idx val="2"/>
          <c:order val="2"/>
          <c:tx>
            <c:strRef>
              <c:f>'4. Data Medewerkers'!$B$16</c:f>
              <c:strCache>
                <c:ptCount val="1"/>
                <c:pt idx="0">
                  <c:v>Motor-/bromfiets</c:v>
                </c:pt>
              </c:strCache>
            </c:strRef>
          </c:tx>
          <c:spPr>
            <a:solidFill>
              <a:schemeClr val="accent3"/>
            </a:solidFill>
            <a:ln w="9525">
              <a:solidFill>
                <a:schemeClr val="bg1">
                  <a:lumMod val="95000"/>
                </a:schemeClr>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lang="en-US" sz="800" b="1"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Data Medewerkers'!$C$12:$L$12</c:f>
              <c:strCache>
                <c:ptCount val="10"/>
                <c:pt idx="0">
                  <c:v>2021
n=0</c:v>
                </c:pt>
                <c:pt idx="1">
                  <c:v>2022
n=0</c:v>
                </c:pt>
                <c:pt idx="2">
                  <c:v>2023
n=0</c:v>
                </c:pt>
                <c:pt idx="3">
                  <c:v>2024
n=0</c:v>
                </c:pt>
                <c:pt idx="4">
                  <c:v>2025
n=0</c:v>
                </c:pt>
                <c:pt idx="5">
                  <c:v>2026
n=0</c:v>
                </c:pt>
                <c:pt idx="6">
                  <c:v>2027
n=0</c:v>
                </c:pt>
                <c:pt idx="7">
                  <c:v>2028
n=0</c:v>
                </c:pt>
                <c:pt idx="8">
                  <c:v>2029
n=0</c:v>
                </c:pt>
                <c:pt idx="9">
                  <c:v>2030
n=0</c:v>
                </c:pt>
              </c:strCache>
            </c:strRef>
          </c:cat>
          <c:val>
            <c:numRef>
              <c:f>'4. Data Medewerkers'!$C$16:$L$16</c:f>
              <c:numCache>
                <c:formatCode>General</c:formatCode>
                <c:ptCount val="10"/>
              </c:numCache>
            </c:numRef>
          </c:val>
          <c:extLst>
            <c:ext xmlns:c16="http://schemas.microsoft.com/office/drawing/2014/chart" uri="{C3380CC4-5D6E-409C-BE32-E72D297353CC}">
              <c16:uniqueId val="{0000001D-7751-421F-9473-36137FA7AEC2}"/>
            </c:ext>
          </c:extLst>
        </c:ser>
        <c:ser>
          <c:idx val="3"/>
          <c:order val="3"/>
          <c:tx>
            <c:strRef>
              <c:f>'4. Data Medewerkers'!$B$17</c:f>
              <c:strCache>
                <c:ptCount val="1"/>
                <c:pt idx="0">
                  <c:v>Carpool</c:v>
                </c:pt>
              </c:strCache>
            </c:strRef>
          </c:tx>
          <c:spPr>
            <a:solidFill>
              <a:srgbClr val="FF8080"/>
            </a:solidFill>
            <a:ln w="9525">
              <a:solidFill>
                <a:schemeClr val="bg1">
                  <a:lumMod val="95000"/>
                </a:schemeClr>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lang="en-US" sz="800" b="1"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Data Medewerkers'!$C$12:$L$12</c:f>
              <c:strCache>
                <c:ptCount val="10"/>
                <c:pt idx="0">
                  <c:v>2021
n=0</c:v>
                </c:pt>
                <c:pt idx="1">
                  <c:v>2022
n=0</c:v>
                </c:pt>
                <c:pt idx="2">
                  <c:v>2023
n=0</c:v>
                </c:pt>
                <c:pt idx="3">
                  <c:v>2024
n=0</c:v>
                </c:pt>
                <c:pt idx="4">
                  <c:v>2025
n=0</c:v>
                </c:pt>
                <c:pt idx="5">
                  <c:v>2026
n=0</c:v>
                </c:pt>
                <c:pt idx="6">
                  <c:v>2027
n=0</c:v>
                </c:pt>
                <c:pt idx="7">
                  <c:v>2028
n=0</c:v>
                </c:pt>
                <c:pt idx="8">
                  <c:v>2029
n=0</c:v>
                </c:pt>
                <c:pt idx="9">
                  <c:v>2030
n=0</c:v>
                </c:pt>
              </c:strCache>
            </c:strRef>
          </c:cat>
          <c:val>
            <c:numRef>
              <c:f>'4. Data Medewerkers'!$C$17:$L$17</c:f>
              <c:numCache>
                <c:formatCode>General</c:formatCode>
                <c:ptCount val="10"/>
              </c:numCache>
            </c:numRef>
          </c:val>
          <c:extLst>
            <c:ext xmlns:c16="http://schemas.microsoft.com/office/drawing/2014/chart" uri="{C3380CC4-5D6E-409C-BE32-E72D297353CC}">
              <c16:uniqueId val="{0000001E-7751-421F-9473-36137FA7AEC2}"/>
            </c:ext>
          </c:extLst>
        </c:ser>
        <c:ser>
          <c:idx val="4"/>
          <c:order val="4"/>
          <c:tx>
            <c:strRef>
              <c:f>'4. Data Medewerkers'!$B$18</c:f>
              <c:strCache>
                <c:ptCount val="1"/>
                <c:pt idx="0">
                  <c:v>Trein</c:v>
                </c:pt>
              </c:strCache>
            </c:strRef>
          </c:tx>
          <c:spPr>
            <a:solidFill>
              <a:srgbClr val="00B0F0"/>
            </a:solidFill>
            <a:ln>
              <a:solidFill>
                <a:schemeClr val="bg1">
                  <a:lumMod val="95000"/>
                </a:schemeClr>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lang="en-US" sz="800" b="1"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Data Medewerkers'!$C$12:$L$12</c:f>
              <c:strCache>
                <c:ptCount val="10"/>
                <c:pt idx="0">
                  <c:v>2021
n=0</c:v>
                </c:pt>
                <c:pt idx="1">
                  <c:v>2022
n=0</c:v>
                </c:pt>
                <c:pt idx="2">
                  <c:v>2023
n=0</c:v>
                </c:pt>
                <c:pt idx="3">
                  <c:v>2024
n=0</c:v>
                </c:pt>
                <c:pt idx="4">
                  <c:v>2025
n=0</c:v>
                </c:pt>
                <c:pt idx="5">
                  <c:v>2026
n=0</c:v>
                </c:pt>
                <c:pt idx="6">
                  <c:v>2027
n=0</c:v>
                </c:pt>
                <c:pt idx="7">
                  <c:v>2028
n=0</c:v>
                </c:pt>
                <c:pt idx="8">
                  <c:v>2029
n=0</c:v>
                </c:pt>
                <c:pt idx="9">
                  <c:v>2030
n=0</c:v>
                </c:pt>
              </c:strCache>
            </c:strRef>
          </c:cat>
          <c:val>
            <c:numRef>
              <c:f>'4. Data Medewerkers'!$C$18:$L$18</c:f>
              <c:numCache>
                <c:formatCode>General</c:formatCode>
                <c:ptCount val="10"/>
              </c:numCache>
            </c:numRef>
          </c:val>
          <c:extLst>
            <c:ext xmlns:c16="http://schemas.microsoft.com/office/drawing/2014/chart" uri="{C3380CC4-5D6E-409C-BE32-E72D297353CC}">
              <c16:uniqueId val="{0000001F-7751-421F-9473-36137FA7AEC2}"/>
            </c:ext>
          </c:extLst>
        </c:ser>
        <c:ser>
          <c:idx val="5"/>
          <c:order val="5"/>
          <c:tx>
            <c:strRef>
              <c:f>'4. Data Medewerkers'!$B$19</c:f>
              <c:strCache>
                <c:ptCount val="1"/>
                <c:pt idx="0">
                  <c:v>Bus/tram</c:v>
                </c:pt>
              </c:strCache>
            </c:strRef>
          </c:tx>
          <c:spPr>
            <a:solidFill>
              <a:schemeClr val="accent5"/>
            </a:solidFill>
            <a:ln>
              <a:solidFill>
                <a:schemeClr val="bg1">
                  <a:lumMod val="95000"/>
                </a:schemeClr>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lang="en-US" sz="800" b="1"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Data Medewerkers'!$C$12:$L$12</c:f>
              <c:strCache>
                <c:ptCount val="10"/>
                <c:pt idx="0">
                  <c:v>2021
n=0</c:v>
                </c:pt>
                <c:pt idx="1">
                  <c:v>2022
n=0</c:v>
                </c:pt>
                <c:pt idx="2">
                  <c:v>2023
n=0</c:v>
                </c:pt>
                <c:pt idx="3">
                  <c:v>2024
n=0</c:v>
                </c:pt>
                <c:pt idx="4">
                  <c:v>2025
n=0</c:v>
                </c:pt>
                <c:pt idx="5">
                  <c:v>2026
n=0</c:v>
                </c:pt>
                <c:pt idx="6">
                  <c:v>2027
n=0</c:v>
                </c:pt>
                <c:pt idx="7">
                  <c:v>2028
n=0</c:v>
                </c:pt>
                <c:pt idx="8">
                  <c:v>2029
n=0</c:v>
                </c:pt>
                <c:pt idx="9">
                  <c:v>2030
n=0</c:v>
                </c:pt>
              </c:strCache>
            </c:strRef>
          </c:cat>
          <c:val>
            <c:numRef>
              <c:f>'4. Data Medewerkers'!$C$19:$L$19</c:f>
              <c:numCache>
                <c:formatCode>General</c:formatCode>
                <c:ptCount val="10"/>
              </c:numCache>
            </c:numRef>
          </c:val>
          <c:extLst>
            <c:ext xmlns:c16="http://schemas.microsoft.com/office/drawing/2014/chart" uri="{C3380CC4-5D6E-409C-BE32-E72D297353CC}">
              <c16:uniqueId val="{00000020-7751-421F-9473-36137FA7AEC2}"/>
            </c:ext>
          </c:extLst>
        </c:ser>
        <c:ser>
          <c:idx val="6"/>
          <c:order val="6"/>
          <c:tx>
            <c:strRef>
              <c:f>'4. Data Medewerkers'!$B$20</c:f>
              <c:strCache>
                <c:ptCount val="1"/>
                <c:pt idx="0">
                  <c:v>Speedpedelec</c:v>
                </c:pt>
              </c:strCache>
            </c:strRef>
          </c:tx>
          <c:spPr>
            <a:solidFill>
              <a:schemeClr val="accent1">
                <a:lumMod val="60000"/>
              </a:schemeClr>
            </a:solidFill>
            <a:ln>
              <a:solidFill>
                <a:schemeClr val="bg1">
                  <a:lumMod val="95000"/>
                </a:schemeClr>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lang="en-US" sz="800" b="1"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Data Medewerkers'!$C$12:$L$12</c:f>
              <c:strCache>
                <c:ptCount val="10"/>
                <c:pt idx="0">
                  <c:v>2021
n=0</c:v>
                </c:pt>
                <c:pt idx="1">
                  <c:v>2022
n=0</c:v>
                </c:pt>
                <c:pt idx="2">
                  <c:v>2023
n=0</c:v>
                </c:pt>
                <c:pt idx="3">
                  <c:v>2024
n=0</c:v>
                </c:pt>
                <c:pt idx="4">
                  <c:v>2025
n=0</c:v>
                </c:pt>
                <c:pt idx="5">
                  <c:v>2026
n=0</c:v>
                </c:pt>
                <c:pt idx="6">
                  <c:v>2027
n=0</c:v>
                </c:pt>
                <c:pt idx="7">
                  <c:v>2028
n=0</c:v>
                </c:pt>
                <c:pt idx="8">
                  <c:v>2029
n=0</c:v>
                </c:pt>
                <c:pt idx="9">
                  <c:v>2030
n=0</c:v>
                </c:pt>
              </c:strCache>
            </c:strRef>
          </c:cat>
          <c:val>
            <c:numRef>
              <c:f>'4. Data Medewerkers'!$C$20:$L$20</c:f>
              <c:numCache>
                <c:formatCode>General</c:formatCode>
                <c:ptCount val="10"/>
              </c:numCache>
            </c:numRef>
          </c:val>
          <c:extLst>
            <c:ext xmlns:c16="http://schemas.microsoft.com/office/drawing/2014/chart" uri="{C3380CC4-5D6E-409C-BE32-E72D297353CC}">
              <c16:uniqueId val="{00000021-7751-421F-9473-36137FA7AEC2}"/>
            </c:ext>
          </c:extLst>
        </c:ser>
        <c:ser>
          <c:idx val="7"/>
          <c:order val="7"/>
          <c:tx>
            <c:strRef>
              <c:f>'4. Data Medewerkers'!$B$21</c:f>
              <c:strCache>
                <c:ptCount val="1"/>
                <c:pt idx="0">
                  <c:v>Elektrische fiets</c:v>
                </c:pt>
              </c:strCache>
            </c:strRef>
          </c:tx>
          <c:spPr>
            <a:solidFill>
              <a:srgbClr val="3A7831"/>
            </a:solidFill>
            <a:ln>
              <a:solidFill>
                <a:schemeClr val="bg1">
                  <a:lumMod val="95000"/>
                </a:schemeClr>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lang="en-US" sz="800" b="1"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Data Medewerkers'!$C$12:$L$12</c:f>
              <c:strCache>
                <c:ptCount val="10"/>
                <c:pt idx="0">
                  <c:v>2021
n=0</c:v>
                </c:pt>
                <c:pt idx="1">
                  <c:v>2022
n=0</c:v>
                </c:pt>
                <c:pt idx="2">
                  <c:v>2023
n=0</c:v>
                </c:pt>
                <c:pt idx="3">
                  <c:v>2024
n=0</c:v>
                </c:pt>
                <c:pt idx="4">
                  <c:v>2025
n=0</c:v>
                </c:pt>
                <c:pt idx="5">
                  <c:v>2026
n=0</c:v>
                </c:pt>
                <c:pt idx="6">
                  <c:v>2027
n=0</c:v>
                </c:pt>
                <c:pt idx="7">
                  <c:v>2028
n=0</c:v>
                </c:pt>
                <c:pt idx="8">
                  <c:v>2029
n=0</c:v>
                </c:pt>
                <c:pt idx="9">
                  <c:v>2030
n=0</c:v>
                </c:pt>
              </c:strCache>
            </c:strRef>
          </c:cat>
          <c:val>
            <c:numRef>
              <c:f>'4. Data Medewerkers'!$C$21:$L$21</c:f>
              <c:numCache>
                <c:formatCode>General</c:formatCode>
                <c:ptCount val="10"/>
              </c:numCache>
            </c:numRef>
          </c:val>
          <c:extLst>
            <c:ext xmlns:c16="http://schemas.microsoft.com/office/drawing/2014/chart" uri="{C3380CC4-5D6E-409C-BE32-E72D297353CC}">
              <c16:uniqueId val="{00000022-7751-421F-9473-36137FA7AEC2}"/>
            </c:ext>
          </c:extLst>
        </c:ser>
        <c:ser>
          <c:idx val="8"/>
          <c:order val="8"/>
          <c:tx>
            <c:strRef>
              <c:f>'4. Data Medewerkers'!$B$22</c:f>
              <c:strCache>
                <c:ptCount val="1"/>
                <c:pt idx="0">
                  <c:v>Fiets</c:v>
                </c:pt>
              </c:strCache>
            </c:strRef>
          </c:tx>
          <c:spPr>
            <a:solidFill>
              <a:srgbClr val="77C46E"/>
            </a:solidFill>
            <a:ln>
              <a:solidFill>
                <a:schemeClr val="bg1">
                  <a:lumMod val="95000"/>
                </a:schemeClr>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lang="en-US" sz="800" b="1"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Data Medewerkers'!$C$12:$L$12</c:f>
              <c:strCache>
                <c:ptCount val="10"/>
                <c:pt idx="0">
                  <c:v>2021
n=0</c:v>
                </c:pt>
                <c:pt idx="1">
                  <c:v>2022
n=0</c:v>
                </c:pt>
                <c:pt idx="2">
                  <c:v>2023
n=0</c:v>
                </c:pt>
                <c:pt idx="3">
                  <c:v>2024
n=0</c:v>
                </c:pt>
                <c:pt idx="4">
                  <c:v>2025
n=0</c:v>
                </c:pt>
                <c:pt idx="5">
                  <c:v>2026
n=0</c:v>
                </c:pt>
                <c:pt idx="6">
                  <c:v>2027
n=0</c:v>
                </c:pt>
                <c:pt idx="7">
                  <c:v>2028
n=0</c:v>
                </c:pt>
                <c:pt idx="8">
                  <c:v>2029
n=0</c:v>
                </c:pt>
                <c:pt idx="9">
                  <c:v>2030
n=0</c:v>
                </c:pt>
              </c:strCache>
            </c:strRef>
          </c:cat>
          <c:val>
            <c:numRef>
              <c:f>'4. Data Medewerkers'!$C$22:$L$22</c:f>
              <c:numCache>
                <c:formatCode>General</c:formatCode>
                <c:ptCount val="10"/>
              </c:numCache>
            </c:numRef>
          </c:val>
          <c:extLst>
            <c:ext xmlns:c16="http://schemas.microsoft.com/office/drawing/2014/chart" uri="{C3380CC4-5D6E-409C-BE32-E72D297353CC}">
              <c16:uniqueId val="{00000023-7751-421F-9473-36137FA7AEC2}"/>
            </c:ext>
          </c:extLst>
        </c:ser>
        <c:ser>
          <c:idx val="9"/>
          <c:order val="9"/>
          <c:tx>
            <c:strRef>
              <c:f>'4. Data Medewerkers'!$B$23</c:f>
              <c:strCache>
                <c:ptCount val="1"/>
                <c:pt idx="0">
                  <c:v>Te voet</c:v>
                </c:pt>
              </c:strCache>
            </c:strRef>
          </c:tx>
          <c:spPr>
            <a:solidFill>
              <a:srgbClr val="BCE2B8"/>
            </a:solidFill>
            <a:ln>
              <a:solidFill>
                <a:schemeClr val="bg1">
                  <a:lumMod val="95000"/>
                </a:schemeClr>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lang="en-US" sz="800" b="1"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Data Medewerkers'!$C$12:$L$12</c:f>
              <c:strCache>
                <c:ptCount val="10"/>
                <c:pt idx="0">
                  <c:v>2021
n=0</c:v>
                </c:pt>
                <c:pt idx="1">
                  <c:v>2022
n=0</c:v>
                </c:pt>
                <c:pt idx="2">
                  <c:v>2023
n=0</c:v>
                </c:pt>
                <c:pt idx="3">
                  <c:v>2024
n=0</c:v>
                </c:pt>
                <c:pt idx="4">
                  <c:v>2025
n=0</c:v>
                </c:pt>
                <c:pt idx="5">
                  <c:v>2026
n=0</c:v>
                </c:pt>
                <c:pt idx="6">
                  <c:v>2027
n=0</c:v>
                </c:pt>
                <c:pt idx="7">
                  <c:v>2028
n=0</c:v>
                </c:pt>
                <c:pt idx="8">
                  <c:v>2029
n=0</c:v>
                </c:pt>
                <c:pt idx="9">
                  <c:v>2030
n=0</c:v>
                </c:pt>
              </c:strCache>
            </c:strRef>
          </c:cat>
          <c:val>
            <c:numRef>
              <c:f>'4. Data Medewerkers'!$C$23:$L$23</c:f>
              <c:numCache>
                <c:formatCode>General</c:formatCode>
                <c:ptCount val="10"/>
              </c:numCache>
            </c:numRef>
          </c:val>
          <c:extLst>
            <c:ext xmlns:c16="http://schemas.microsoft.com/office/drawing/2014/chart" uri="{C3380CC4-5D6E-409C-BE32-E72D297353CC}">
              <c16:uniqueId val="{00000024-7751-421F-9473-36137FA7AEC2}"/>
            </c:ext>
          </c:extLst>
        </c:ser>
        <c:ser>
          <c:idx val="10"/>
          <c:order val="10"/>
          <c:tx>
            <c:strRef>
              <c:f>'4. Data Medewerkers'!$B$24</c:f>
              <c:strCache>
                <c:ptCount val="1"/>
                <c:pt idx="0">
                  <c:v>Andere</c:v>
                </c:pt>
              </c:strCache>
            </c:strRef>
          </c:tx>
          <c:spPr>
            <a:solidFill>
              <a:schemeClr val="bg1">
                <a:lumMod val="85000"/>
              </a:schemeClr>
            </a:solidFill>
            <a:ln>
              <a:solidFill>
                <a:schemeClr val="bg1">
                  <a:lumMod val="95000"/>
                </a:schemeClr>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lang="en-US" sz="800" b="1"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Data Medewerkers'!$C$12:$L$12</c:f>
              <c:strCache>
                <c:ptCount val="10"/>
                <c:pt idx="0">
                  <c:v>2021
n=0</c:v>
                </c:pt>
                <c:pt idx="1">
                  <c:v>2022
n=0</c:v>
                </c:pt>
                <c:pt idx="2">
                  <c:v>2023
n=0</c:v>
                </c:pt>
                <c:pt idx="3">
                  <c:v>2024
n=0</c:v>
                </c:pt>
                <c:pt idx="4">
                  <c:v>2025
n=0</c:v>
                </c:pt>
                <c:pt idx="5">
                  <c:v>2026
n=0</c:v>
                </c:pt>
                <c:pt idx="6">
                  <c:v>2027
n=0</c:v>
                </c:pt>
                <c:pt idx="7">
                  <c:v>2028
n=0</c:v>
                </c:pt>
                <c:pt idx="8">
                  <c:v>2029
n=0</c:v>
                </c:pt>
                <c:pt idx="9">
                  <c:v>2030
n=0</c:v>
                </c:pt>
              </c:strCache>
            </c:strRef>
          </c:cat>
          <c:val>
            <c:numRef>
              <c:f>'4. Data Medewerkers'!$C$24:$L$24</c:f>
              <c:numCache>
                <c:formatCode>General</c:formatCode>
                <c:ptCount val="10"/>
              </c:numCache>
            </c:numRef>
          </c:val>
          <c:extLst>
            <c:ext xmlns:c16="http://schemas.microsoft.com/office/drawing/2014/chart" uri="{C3380CC4-5D6E-409C-BE32-E72D297353CC}">
              <c16:uniqueId val="{00000025-7751-421F-9473-36137FA7AEC2}"/>
            </c:ext>
          </c:extLst>
        </c:ser>
        <c:dLbls>
          <c:showLegendKey val="0"/>
          <c:showVal val="0"/>
          <c:showCatName val="0"/>
          <c:showSerName val="0"/>
          <c:showPercent val="0"/>
          <c:showBubbleSize val="0"/>
        </c:dLbls>
        <c:gapWidth val="110"/>
        <c:overlap val="100"/>
        <c:axId val="1889964880"/>
        <c:axId val="205979023"/>
      </c:barChart>
      <c:valAx>
        <c:axId val="792199488"/>
        <c:scaling>
          <c:orientation val="minMax"/>
        </c:scaling>
        <c:delete val="0"/>
        <c:axPos val="r"/>
        <c:majorGridlines>
          <c:spPr>
            <a:ln w="9525" cap="flat" cmpd="sng" algn="ctr">
              <a:solidFill>
                <a:schemeClr val="bg2">
                  <a:lumMod val="20000"/>
                  <a:lumOff val="80000"/>
                </a:schemeClr>
              </a:solidFill>
              <a:round/>
            </a:ln>
            <a:effectLst/>
          </c:spPr>
        </c:majorGridlines>
        <c:numFmt formatCode="0%" sourceLinked="1"/>
        <c:majorTickMark val="out"/>
        <c:minorTickMark val="none"/>
        <c:tickLblPos val="none"/>
        <c:spPr>
          <a:noFill/>
          <a:ln>
            <a:noFill/>
          </a:ln>
          <a:effectLst/>
        </c:spPr>
        <c:txPr>
          <a:bodyPr rot="-60000000" spcFirstLastPara="1" vertOverflow="ellipsis" vert="horz" wrap="square" anchor="ctr" anchorCtr="1"/>
          <a:lstStyle/>
          <a:p>
            <a:pPr>
              <a:defRPr lang="en-US" sz="800" b="1" i="0" u="none" strike="noStrike" kern="1200" baseline="0">
                <a:solidFill>
                  <a:schemeClr val="bg1"/>
                </a:solidFill>
                <a:latin typeface="Nunito Black" pitchFamily="2" charset="0"/>
                <a:ea typeface="+mn-ea"/>
                <a:cs typeface="+mn-cs"/>
              </a:defRPr>
            </a:pPr>
            <a:endParaRPr lang="nl-BE"/>
          </a:p>
        </c:txPr>
        <c:crossAx val="1889909200"/>
        <c:crosses val="max"/>
        <c:crossBetween val="between"/>
        <c:minorUnit val="0.2"/>
      </c:valAx>
      <c:catAx>
        <c:axId val="1889909200"/>
        <c:scaling>
          <c:orientation val="minMax"/>
        </c:scaling>
        <c:delete val="0"/>
        <c:axPos val="b"/>
        <c:numFmt formatCode="General" sourceLinked="1"/>
        <c:majorTickMark val="none"/>
        <c:minorTickMark val="none"/>
        <c:tickLblPos val="nextTo"/>
        <c:spPr>
          <a:noFill/>
          <a:ln w="9525" cap="flat" cmpd="sng" algn="ctr">
            <a:solidFill>
              <a:schemeClr val="bg2">
                <a:lumMod val="20000"/>
                <a:lumOff val="80000"/>
              </a:schemeClr>
            </a:solidFill>
            <a:round/>
          </a:ln>
          <a:effectLst/>
        </c:spPr>
        <c:txPr>
          <a:bodyPr rot="-60000000" spcFirstLastPara="1" vertOverflow="ellipsis" vert="horz" wrap="square" anchor="ctr" anchorCtr="1"/>
          <a:lstStyle/>
          <a:p>
            <a:pPr>
              <a:defRPr lang="en-US" sz="1000" b="0" i="0" u="none" strike="noStrike" kern="1200" baseline="0">
                <a:solidFill>
                  <a:schemeClr val="tx1">
                    <a:lumMod val="75000"/>
                    <a:lumOff val="25000"/>
                  </a:schemeClr>
                </a:solidFill>
                <a:latin typeface="Nunito Light" pitchFamily="2" charset="0"/>
                <a:ea typeface="+mn-ea"/>
                <a:cs typeface="+mn-cs"/>
              </a:defRPr>
            </a:pPr>
            <a:endParaRPr lang="nl-BE"/>
          </a:p>
        </c:txPr>
        <c:crossAx val="792199488"/>
        <c:crosses val="autoZero"/>
        <c:auto val="1"/>
        <c:lblAlgn val="ctr"/>
        <c:lblOffset val="100"/>
        <c:noMultiLvlLbl val="0"/>
      </c:catAx>
      <c:valAx>
        <c:axId val="205979023"/>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lgn="ctr">
              <a:defRPr lang="en-US" sz="900" b="0" i="0" u="none" strike="noStrike" kern="1200" baseline="0">
                <a:solidFill>
                  <a:schemeClr val="tx1">
                    <a:lumMod val="75000"/>
                    <a:lumOff val="25000"/>
                  </a:schemeClr>
                </a:solidFill>
                <a:latin typeface="Nunito" pitchFamily="2" charset="0"/>
                <a:ea typeface="+mn-ea"/>
                <a:cs typeface="+mn-cs"/>
              </a:defRPr>
            </a:pPr>
            <a:endParaRPr lang="nl-BE"/>
          </a:p>
        </c:txPr>
        <c:crossAx val="1889964880"/>
        <c:crosses val="autoZero"/>
        <c:crossBetween val="between"/>
        <c:minorUnit val="0.2"/>
      </c:valAx>
      <c:catAx>
        <c:axId val="1889964880"/>
        <c:scaling>
          <c:orientation val="minMax"/>
        </c:scaling>
        <c:delete val="1"/>
        <c:axPos val="b"/>
        <c:numFmt formatCode="General" sourceLinked="1"/>
        <c:majorTickMark val="out"/>
        <c:minorTickMark val="none"/>
        <c:tickLblPos val="nextTo"/>
        <c:crossAx val="205979023"/>
        <c:crosses val="autoZero"/>
        <c:auto val="1"/>
        <c:lblAlgn val="ctr"/>
        <c:lblOffset val="100"/>
        <c:noMultiLvlLbl val="0"/>
      </c:cat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lgn="ctr">
        <a:defRPr lang="en-US" sz="800" b="1" i="0" u="none" strike="noStrike" kern="1200" baseline="0">
          <a:solidFill>
            <a:schemeClr val="bg1"/>
          </a:solidFill>
          <a:latin typeface="Nunito Black" pitchFamily="2" charset="0"/>
          <a:ea typeface="+mn-ea"/>
          <a:cs typeface="+mn-cs"/>
        </a:defRPr>
      </a:pPr>
      <a:endParaRPr lang="nl-B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2569872452282E-2"/>
          <c:y val="8.5546806729160735E-2"/>
          <c:w val="0.95801056425676823"/>
          <c:h val="0.74005611736610588"/>
        </c:manualLayout>
      </c:layout>
      <c:barChart>
        <c:barDir val="col"/>
        <c:grouping val="percentStacked"/>
        <c:varyColors val="0"/>
        <c:ser>
          <c:idx val="11"/>
          <c:order val="11"/>
          <c:spPr>
            <a:solidFill>
              <a:schemeClr val="bg1"/>
            </a:solidFill>
          </c:spPr>
          <c:invertIfNegative val="0"/>
          <c:dPt>
            <c:idx val="0"/>
            <c:invertIfNegative val="0"/>
            <c:bubble3D val="0"/>
            <c:spPr>
              <a:noFill/>
            </c:spPr>
            <c:extLst>
              <c:ext xmlns:c16="http://schemas.microsoft.com/office/drawing/2014/chart" uri="{C3380CC4-5D6E-409C-BE32-E72D297353CC}">
                <c16:uniqueId val="{00000004-92CB-48F5-8625-0AEE46BA80BB}"/>
              </c:ext>
            </c:extLst>
          </c:dPt>
          <c:cat>
            <c:strRef>
              <c:f>'4. Data Medewerkers'!$M$11</c:f>
              <c:strCache>
                <c:ptCount val="1"/>
                <c:pt idx="0">
                  <c:v>2027
Ambitie</c:v>
                </c:pt>
              </c:strCache>
            </c:strRef>
          </c:cat>
          <c:val>
            <c:numRef>
              <c:f>'4. Data Medewerkers'!$M$26</c:f>
              <c:numCache>
                <c:formatCode>0%</c:formatCode>
                <c:ptCount val="1"/>
                <c:pt idx="0">
                  <c:v>0</c:v>
                </c:pt>
              </c:numCache>
            </c:numRef>
          </c:val>
          <c:extLst>
            <c:ext xmlns:c16="http://schemas.microsoft.com/office/drawing/2014/chart" uri="{C3380CC4-5D6E-409C-BE32-E72D297353CC}">
              <c16:uniqueId val="{00000001-30A7-4644-98B1-51E93344B5AB}"/>
            </c:ext>
          </c:extLst>
        </c:ser>
        <c:ser>
          <c:idx val="12"/>
          <c:order val="12"/>
          <c:spPr>
            <a:solidFill>
              <a:schemeClr val="accent1">
                <a:lumMod val="60000"/>
                <a:lumOff val="40000"/>
              </a:schemeClr>
            </a:solidFill>
            <a:ln>
              <a:solidFill>
                <a:schemeClr val="bg1"/>
              </a:solidFill>
            </a:ln>
          </c:spPr>
          <c:invertIfNegative val="0"/>
          <c:dLbls>
            <c:dLbl>
              <c:idx val="0"/>
              <c:layout>
                <c:manualLayout>
                  <c:x val="4.134554238623471E-2"/>
                  <c:y val="-0.26940323341295708"/>
                </c:manualLayout>
              </c:layout>
              <c:numFmt formatCode="0%;\-0%;&quot;&quot;" sourceLinked="0"/>
              <c:spPr>
                <a:noFill/>
                <a:ln>
                  <a:noFill/>
                </a:ln>
                <a:effectLst/>
              </c:spPr>
              <c:txPr>
                <a:bodyPr wrap="square" lIns="38100" tIns="19050" rIns="38100" bIns="19050" anchor="ctr" anchorCtr="0">
                  <a:noAutofit/>
                </a:bodyPr>
                <a:lstStyle/>
                <a:p>
                  <a:pPr algn="r">
                    <a:defRPr lang="en-US" sz="800" b="0" i="0" u="none" strike="noStrike" kern="1200" baseline="0">
                      <a:solidFill>
                        <a:schemeClr val="accent1">
                          <a:lumMod val="50000"/>
                        </a:schemeClr>
                      </a:solidFill>
                      <a:latin typeface="Nunito Black" pitchFamily="2" charset="0"/>
                      <a:ea typeface="+mn-ea"/>
                      <a:cs typeface="+mn-cs"/>
                    </a:defRPr>
                  </a:pPr>
                  <a:endParaRPr lang="nl-BE"/>
                </a:p>
              </c:txPr>
              <c:dLblPos val="ctr"/>
              <c:showLegendKey val="0"/>
              <c:showVal val="1"/>
              <c:showCatName val="0"/>
              <c:showSerName val="0"/>
              <c:showPercent val="0"/>
              <c:showBubbleSize val="0"/>
              <c:extLst>
                <c:ext xmlns:c15="http://schemas.microsoft.com/office/drawing/2012/chart" uri="{CE6537A1-D6FC-4f65-9D91-7224C49458BB}">
                  <c15:layout>
                    <c:manualLayout>
                      <c:w val="0.47727198906907392"/>
                      <c:h val="6.209812898472003E-2"/>
                    </c:manualLayout>
                  </c15:layout>
                </c:ext>
                <c:ext xmlns:c16="http://schemas.microsoft.com/office/drawing/2014/chart" uri="{C3380CC4-5D6E-409C-BE32-E72D297353CC}">
                  <c16:uniqueId val="{00000002-ACFE-4E36-8316-25967C4F6D0E}"/>
                </c:ext>
              </c:extLst>
            </c:dLbl>
            <c:numFmt formatCode="0%;\-0%;&quot;&quot;" sourceLinked="0"/>
            <c:spPr>
              <a:noFill/>
              <a:ln>
                <a:noFill/>
              </a:ln>
              <a:effectLst/>
            </c:spPr>
            <c:txPr>
              <a:bodyPr wrap="square" lIns="38100" tIns="19050" rIns="38100" bIns="19050" anchor="ctr" anchorCtr="0">
                <a:spAutoFit/>
              </a:bodyPr>
              <a:lstStyle/>
              <a:p>
                <a:pPr algn="ctr">
                  <a:defRPr lang="en-US" sz="800" b="0" i="0" u="none" strike="noStrike" kern="1200" baseline="0">
                    <a:solidFill>
                      <a:schemeClr val="bg1"/>
                    </a:solidFill>
                    <a:latin typeface="Nunito Black" pitchFamily="2" charset="0"/>
                    <a:ea typeface="+mn-ea"/>
                    <a:cs typeface="+mn-cs"/>
                  </a:defRPr>
                </a:pPr>
                <a:endParaRPr lang="nl-B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 Data Medewerkers'!$M$11</c:f>
              <c:strCache>
                <c:ptCount val="1"/>
                <c:pt idx="0">
                  <c:v>2027
Ambitie</c:v>
                </c:pt>
              </c:strCache>
            </c:strRef>
          </c:cat>
          <c:val>
            <c:numRef>
              <c:f>'4. Data Medewerkers'!$M$27</c:f>
              <c:numCache>
                <c:formatCode>0%</c:formatCode>
                <c:ptCount val="1"/>
                <c:pt idx="0">
                  <c:v>0</c:v>
                </c:pt>
              </c:numCache>
            </c:numRef>
          </c:val>
          <c:extLst>
            <c:ext xmlns:c16="http://schemas.microsoft.com/office/drawing/2014/chart" uri="{C3380CC4-5D6E-409C-BE32-E72D297353CC}">
              <c16:uniqueId val="{00000004-A985-4C88-B90B-E42C89A32439}"/>
            </c:ext>
          </c:extLst>
        </c:ser>
        <c:dLbls>
          <c:showLegendKey val="0"/>
          <c:showVal val="0"/>
          <c:showCatName val="0"/>
          <c:showSerName val="0"/>
          <c:showPercent val="0"/>
          <c:showBubbleSize val="0"/>
        </c:dLbls>
        <c:gapWidth val="180"/>
        <c:overlap val="-100"/>
        <c:axId val="1846001775"/>
        <c:axId val="1713854543"/>
      </c:barChart>
      <c:barChart>
        <c:barDir val="col"/>
        <c:grouping val="percentStacked"/>
        <c:varyColors val="0"/>
        <c:ser>
          <c:idx val="0"/>
          <c:order val="0"/>
          <c:spPr>
            <a:solidFill>
              <a:srgbClr val="800080"/>
            </a:solidFill>
            <a:ln>
              <a:solidFill>
                <a:schemeClr val="bg1"/>
              </a:solidFill>
            </a:ln>
          </c:spPr>
          <c:invertIfNegative val="0"/>
          <c:dLbls>
            <c:dLbl>
              <c:idx val="0"/>
              <c:numFmt formatCode="0%;\-0%;&quot;&quot;" sourceLinked="0"/>
              <c:spPr>
                <a:noFill/>
                <a:ln>
                  <a:noFill/>
                </a:ln>
                <a:effectLst/>
              </c:spPr>
              <c:txPr>
                <a:bodyPr wrap="square" lIns="38100" tIns="19050" rIns="38100" bIns="19050" anchor="ctr" anchorCtr="0">
                  <a:noAutofit/>
                </a:bodyPr>
                <a:lstStyle/>
                <a:p>
                  <a:pPr algn="ctr">
                    <a:defRPr lang="en-US" sz="800" b="0"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extLst>
                <c:ext xmlns:c15="http://schemas.microsoft.com/office/drawing/2012/chart" uri="{CE6537A1-D6FC-4f65-9D91-7224C49458BB}">
                  <c15:layout>
                    <c:manualLayout>
                      <c:w val="0.36684918084909651"/>
                      <c:h val="5.2103168100144315E-2"/>
                    </c:manualLayout>
                  </c15:layout>
                </c:ext>
                <c:ext xmlns:c16="http://schemas.microsoft.com/office/drawing/2014/chart" uri="{C3380CC4-5D6E-409C-BE32-E72D297353CC}">
                  <c16:uniqueId val="{00000005-A985-4C88-B90B-E42C89A32439}"/>
                </c:ext>
              </c:extLst>
            </c:dLbl>
            <c:numFmt formatCode="0%;\-0%;&quot;&quot;" sourceLinked="0"/>
            <c:spPr>
              <a:noFill/>
              <a:ln>
                <a:noFill/>
              </a:ln>
              <a:effectLst/>
            </c:spPr>
            <c:txPr>
              <a:bodyPr wrap="square" lIns="38100" tIns="19050" rIns="38100" bIns="19050" anchor="ctr" anchorCtr="0">
                <a:spAutoFit/>
              </a:bodyPr>
              <a:lstStyle/>
              <a:p>
                <a:pPr algn="ctr">
                  <a:defRPr lang="en-US" sz="800" b="0"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Data Medewerkers'!$M$11</c:f>
              <c:strCache>
                <c:ptCount val="1"/>
                <c:pt idx="0">
                  <c:v>2027
Ambitie</c:v>
                </c:pt>
              </c:strCache>
            </c:strRef>
          </c:cat>
          <c:val>
            <c:numRef>
              <c:f>'4. Data Medewerkers'!$M$14</c:f>
              <c:numCache>
                <c:formatCode>0%</c:formatCode>
                <c:ptCount val="1"/>
              </c:numCache>
            </c:numRef>
          </c:val>
          <c:extLst>
            <c:ext xmlns:c16="http://schemas.microsoft.com/office/drawing/2014/chart" uri="{C3380CC4-5D6E-409C-BE32-E72D297353CC}">
              <c16:uniqueId val="{00000000-207F-41DD-A1DB-4078632741E4}"/>
            </c:ext>
          </c:extLst>
        </c:ser>
        <c:ser>
          <c:idx val="1"/>
          <c:order val="1"/>
          <c:spPr>
            <a:solidFill>
              <a:srgbClr val="C00000"/>
            </a:solidFill>
            <a:ln>
              <a:solidFill>
                <a:schemeClr val="bg1"/>
              </a:solidFill>
            </a:ln>
            <a:effectLst/>
          </c:spPr>
          <c:invertIfNegative val="0"/>
          <c:dLbls>
            <c:numFmt formatCode="0%;\-0%;&quot;&quot;" sourceLinked="0"/>
            <c:spPr>
              <a:noFill/>
              <a:ln>
                <a:noFill/>
              </a:ln>
              <a:effectLst/>
            </c:spPr>
            <c:txPr>
              <a:bodyPr rot="0" spcFirstLastPara="1" vertOverflow="ellipsis" vert="horz" wrap="none" anchor="ctr" anchorCtr="0"/>
              <a:lstStyle/>
              <a:p>
                <a:pPr algn="ctr">
                  <a:defRPr lang="en-US" sz="800" b="0"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'4. Data Medewerkers'!$M$11</c:f>
              <c:strCache>
                <c:ptCount val="1"/>
                <c:pt idx="0">
                  <c:v>2027
Ambitie</c:v>
                </c:pt>
              </c:strCache>
            </c:strRef>
          </c:cat>
          <c:val>
            <c:numRef>
              <c:f>'4. Data Medewerkers'!$M$15</c:f>
              <c:numCache>
                <c:formatCode>0%</c:formatCode>
                <c:ptCount val="1"/>
              </c:numCache>
            </c:numRef>
          </c:val>
          <c:extLst>
            <c:ext xmlns:c16="http://schemas.microsoft.com/office/drawing/2014/chart" uri="{C3380CC4-5D6E-409C-BE32-E72D297353CC}">
              <c16:uniqueId val="{00000002-207F-41DD-A1DB-4078632741E4}"/>
            </c:ext>
          </c:extLst>
        </c:ser>
        <c:ser>
          <c:idx val="2"/>
          <c:order val="2"/>
          <c:spPr>
            <a:solidFill>
              <a:schemeClr val="accent2"/>
            </a:solidFill>
            <a:ln>
              <a:solidFill>
                <a:schemeClr val="bg1"/>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34991137445832438"/>
                      <c:h val="5.1092791411042948E-2"/>
                    </c:manualLayout>
                  </c15:layout>
                </c:ext>
                <c:ext xmlns:c16="http://schemas.microsoft.com/office/drawing/2014/chart" uri="{C3380CC4-5D6E-409C-BE32-E72D297353CC}">
                  <c16:uniqueId val="{00000003-ACFE-4E36-8316-25967C4F6D0E}"/>
                </c:ext>
              </c:extLst>
            </c:dLbl>
            <c:numFmt formatCode="0%;\-0%;&quot;&quot;" sourceLinked="0"/>
            <c:spPr>
              <a:noFill/>
              <a:ln>
                <a:noFill/>
              </a:ln>
              <a:effectLst/>
            </c:spPr>
            <c:txPr>
              <a:bodyPr rot="0" spcFirstLastPara="1" vertOverflow="ellipsis" vert="horz" wrap="square" anchor="ctr" anchorCtr="0"/>
              <a:lstStyle/>
              <a:p>
                <a:pPr algn="ctr">
                  <a:defRPr lang="en-US" sz="800" b="1" i="0" u="none" strike="noStrike" kern="1200" baseline="0">
                    <a:solidFill>
                      <a:schemeClr val="bg1"/>
                    </a:solidFill>
                    <a:latin typeface="Nunito ExtraBold"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Data Medewerkers'!$M$11</c:f>
              <c:strCache>
                <c:ptCount val="1"/>
                <c:pt idx="0">
                  <c:v>2027
Ambitie</c:v>
                </c:pt>
              </c:strCache>
            </c:strRef>
          </c:cat>
          <c:val>
            <c:numRef>
              <c:f>'4. Data Medewerkers'!$M$16</c:f>
              <c:numCache>
                <c:formatCode>0%</c:formatCode>
                <c:ptCount val="1"/>
              </c:numCache>
            </c:numRef>
          </c:val>
          <c:extLst>
            <c:ext xmlns:c16="http://schemas.microsoft.com/office/drawing/2014/chart" uri="{C3380CC4-5D6E-409C-BE32-E72D297353CC}">
              <c16:uniqueId val="{00000003-207F-41DD-A1DB-4078632741E4}"/>
            </c:ext>
          </c:extLst>
        </c:ser>
        <c:ser>
          <c:idx val="3"/>
          <c:order val="3"/>
          <c:spPr>
            <a:solidFill>
              <a:srgbClr val="FF8080"/>
            </a:solidFill>
            <a:ln>
              <a:solidFill>
                <a:schemeClr val="bg1"/>
              </a:solidFill>
            </a:ln>
            <a:effectLst/>
          </c:spPr>
          <c:invertIfNegative val="0"/>
          <c:dLbls>
            <c:numFmt formatCode="0%;\-0%;&quot;&quot;" sourceLinked="0"/>
            <c:spPr>
              <a:noFill/>
              <a:ln>
                <a:noFill/>
              </a:ln>
              <a:effectLst/>
            </c:spPr>
            <c:txPr>
              <a:bodyPr rot="0" spcFirstLastPara="1" vertOverflow="ellipsis" vert="horz" wrap="none" anchor="ctr" anchorCtr="0"/>
              <a:lstStyle/>
              <a:p>
                <a:pPr algn="ctr">
                  <a:defRPr lang="en-US" sz="800" b="0"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'4. Data Medewerkers'!$M$11</c:f>
              <c:strCache>
                <c:ptCount val="1"/>
                <c:pt idx="0">
                  <c:v>2027
Ambitie</c:v>
                </c:pt>
              </c:strCache>
            </c:strRef>
          </c:cat>
          <c:val>
            <c:numRef>
              <c:f>'4. Data Medewerkers'!$M$17</c:f>
              <c:numCache>
                <c:formatCode>0%</c:formatCode>
                <c:ptCount val="1"/>
              </c:numCache>
            </c:numRef>
          </c:val>
          <c:extLst>
            <c:ext xmlns:c16="http://schemas.microsoft.com/office/drawing/2014/chart" uri="{C3380CC4-5D6E-409C-BE32-E72D297353CC}">
              <c16:uniqueId val="{00000005-207F-41DD-A1DB-4078632741E4}"/>
            </c:ext>
          </c:extLst>
        </c:ser>
        <c:ser>
          <c:idx val="4"/>
          <c:order val="4"/>
          <c:spPr>
            <a:solidFill>
              <a:srgbClr val="00B0F0"/>
            </a:solidFill>
            <a:ln>
              <a:solidFill>
                <a:schemeClr val="bg1"/>
              </a:solidFill>
            </a:ln>
            <a:effectLst/>
          </c:spPr>
          <c:invertIfNegative val="0"/>
          <c:dLbls>
            <c:dLbl>
              <c:idx val="0"/>
              <c:numFmt formatCode="0%;\-0%;&quot;&quot;" sourceLinked="0"/>
              <c:spPr>
                <a:noFill/>
                <a:ln>
                  <a:noFill/>
                </a:ln>
                <a:effectLst/>
              </c:spPr>
              <c:txPr>
                <a:bodyPr rot="0" spcFirstLastPara="1" vertOverflow="ellipsis" vert="horz" wrap="none" anchor="ctr" anchorCtr="0"/>
                <a:lstStyle/>
                <a:p>
                  <a:pPr algn="ctr">
                    <a:defRPr lang="en-US" sz="800" b="0"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6481387554789402"/>
                      <c:h val="4.859136193292813E-2"/>
                    </c:manualLayout>
                  </c15:layout>
                </c:ext>
                <c:ext xmlns:c16="http://schemas.microsoft.com/office/drawing/2014/chart" uri="{C3380CC4-5D6E-409C-BE32-E72D297353CC}">
                  <c16:uniqueId val="{00000004-ACFE-4E36-8316-25967C4F6D0E}"/>
                </c:ext>
              </c:extLst>
            </c:dLbl>
            <c:numFmt formatCode="0%;\-0%;&quot;&quot;" sourceLinked="0"/>
            <c:spPr>
              <a:noFill/>
              <a:ln>
                <a:noFill/>
              </a:ln>
              <a:effectLst/>
            </c:spPr>
            <c:txPr>
              <a:bodyPr rot="0" spcFirstLastPara="1" vertOverflow="ellipsis" vert="horz" wrap="none" anchor="ctr" anchorCtr="0"/>
              <a:lstStyle/>
              <a:p>
                <a:pPr algn="ctr">
                  <a:defRPr lang="en-US" sz="800" b="0"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Data Medewerkers'!$M$11</c:f>
              <c:strCache>
                <c:ptCount val="1"/>
                <c:pt idx="0">
                  <c:v>2027
Ambitie</c:v>
                </c:pt>
              </c:strCache>
            </c:strRef>
          </c:cat>
          <c:val>
            <c:numRef>
              <c:f>'4. Data Medewerkers'!$M$18</c:f>
              <c:numCache>
                <c:formatCode>0%</c:formatCode>
                <c:ptCount val="1"/>
              </c:numCache>
            </c:numRef>
          </c:val>
          <c:extLst>
            <c:ext xmlns:c16="http://schemas.microsoft.com/office/drawing/2014/chart" uri="{C3380CC4-5D6E-409C-BE32-E72D297353CC}">
              <c16:uniqueId val="{00000006-207F-41DD-A1DB-4078632741E4}"/>
            </c:ext>
          </c:extLst>
        </c:ser>
        <c:ser>
          <c:idx val="5"/>
          <c:order val="5"/>
          <c:spPr>
            <a:solidFill>
              <a:schemeClr val="accent5"/>
            </a:solidFill>
            <a:ln>
              <a:solidFill>
                <a:schemeClr val="bg1"/>
              </a:solidFill>
            </a:ln>
            <a:effectLst/>
          </c:spPr>
          <c:invertIfNegative val="0"/>
          <c:dLbls>
            <c:numFmt formatCode="0%;\-0%;&quot;&quot;" sourceLinked="0"/>
            <c:spPr>
              <a:noFill/>
              <a:ln>
                <a:noFill/>
              </a:ln>
              <a:effectLst/>
            </c:spPr>
            <c:txPr>
              <a:bodyPr rot="0" spcFirstLastPara="1" vertOverflow="ellipsis" vert="horz" wrap="none" anchor="ctr" anchorCtr="0"/>
              <a:lstStyle/>
              <a:p>
                <a:pPr algn="ctr">
                  <a:defRPr lang="en-US" sz="800" b="1" i="0" u="none" strike="noStrike" kern="1200" baseline="0">
                    <a:solidFill>
                      <a:schemeClr val="bg1"/>
                    </a:solidFill>
                    <a:latin typeface="Nunito ExtraBold"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'4. Data Medewerkers'!$M$11</c:f>
              <c:strCache>
                <c:ptCount val="1"/>
                <c:pt idx="0">
                  <c:v>2027
Ambitie</c:v>
                </c:pt>
              </c:strCache>
            </c:strRef>
          </c:cat>
          <c:val>
            <c:numRef>
              <c:f>'4. Data Medewerkers'!$M$19</c:f>
              <c:numCache>
                <c:formatCode>0%</c:formatCode>
                <c:ptCount val="1"/>
              </c:numCache>
            </c:numRef>
          </c:val>
          <c:extLst>
            <c:ext xmlns:c16="http://schemas.microsoft.com/office/drawing/2014/chart" uri="{C3380CC4-5D6E-409C-BE32-E72D297353CC}">
              <c16:uniqueId val="{00000007-207F-41DD-A1DB-4078632741E4}"/>
            </c:ext>
          </c:extLst>
        </c:ser>
        <c:ser>
          <c:idx val="6"/>
          <c:order val="6"/>
          <c:spPr>
            <a:solidFill>
              <a:schemeClr val="accent6"/>
            </a:solidFill>
            <a:ln>
              <a:solidFill>
                <a:schemeClr val="bg1"/>
              </a:solidFill>
            </a:ln>
            <a:effectLst/>
          </c:spPr>
          <c:invertIfNegative val="0"/>
          <c:dLbls>
            <c:numFmt formatCode="0%;\-0%;&quot;&quot;" sourceLinked="0"/>
            <c:spPr>
              <a:noFill/>
              <a:ln>
                <a:noFill/>
              </a:ln>
              <a:effectLst/>
            </c:spPr>
            <c:txPr>
              <a:bodyPr rot="0" spcFirstLastPara="1" vertOverflow="overflow" horzOverflow="overflow" vert="horz" wrap="none" anchor="ctr" anchorCtr="0">
                <a:spAutoFit/>
              </a:bodyPr>
              <a:lstStyle/>
              <a:p>
                <a:pPr algn="ctr">
                  <a:defRPr lang="en-US" sz="800" b="0"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'4. Data Medewerkers'!$M$11</c:f>
              <c:strCache>
                <c:ptCount val="1"/>
                <c:pt idx="0">
                  <c:v>2027
Ambitie</c:v>
                </c:pt>
              </c:strCache>
            </c:strRef>
          </c:cat>
          <c:val>
            <c:numRef>
              <c:f>'4. Data Medewerkers'!$M$20</c:f>
              <c:numCache>
                <c:formatCode>0%</c:formatCode>
                <c:ptCount val="1"/>
              </c:numCache>
            </c:numRef>
          </c:val>
          <c:extLst>
            <c:ext xmlns:c16="http://schemas.microsoft.com/office/drawing/2014/chart" uri="{C3380CC4-5D6E-409C-BE32-E72D297353CC}">
              <c16:uniqueId val="{00000008-207F-41DD-A1DB-4078632741E4}"/>
            </c:ext>
          </c:extLst>
        </c:ser>
        <c:ser>
          <c:idx val="7"/>
          <c:order val="7"/>
          <c:spPr>
            <a:solidFill>
              <a:srgbClr val="408537"/>
            </a:solidFill>
            <a:ln>
              <a:solidFill>
                <a:schemeClr val="bg1">
                  <a:lumMod val="95000"/>
                </a:schemeClr>
              </a:solidFill>
            </a:ln>
            <a:effectLst/>
          </c:spPr>
          <c:invertIfNegative val="0"/>
          <c:dPt>
            <c:idx val="0"/>
            <c:invertIfNegative val="0"/>
            <c:bubble3D val="0"/>
            <c:spPr>
              <a:solidFill>
                <a:srgbClr val="408537"/>
              </a:solidFill>
              <a:ln>
                <a:solidFill>
                  <a:schemeClr val="bg1"/>
                </a:solidFill>
              </a:ln>
              <a:effectLst/>
            </c:spPr>
            <c:extLst>
              <c:ext xmlns:c16="http://schemas.microsoft.com/office/drawing/2014/chart" uri="{C3380CC4-5D6E-409C-BE32-E72D297353CC}">
                <c16:uniqueId val="{00000006-ACFE-4E36-8316-25967C4F6D0E}"/>
              </c:ext>
            </c:extLst>
          </c:dPt>
          <c:dLbls>
            <c:numFmt formatCode="0%;\-0%;&quot;&quot;" sourceLinked="0"/>
            <c:spPr>
              <a:noFill/>
              <a:ln>
                <a:noFill/>
              </a:ln>
              <a:effectLst/>
            </c:spPr>
            <c:txPr>
              <a:bodyPr rot="0" spcFirstLastPara="1" vertOverflow="overflow" horzOverflow="overflow" vert="horz" wrap="none" anchor="ctr" anchorCtr="0">
                <a:spAutoFit/>
              </a:bodyPr>
              <a:lstStyle/>
              <a:p>
                <a:pPr algn="ctr">
                  <a:defRPr lang="en-US" sz="800" b="0"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'4. Data Medewerkers'!$M$11</c:f>
              <c:strCache>
                <c:ptCount val="1"/>
                <c:pt idx="0">
                  <c:v>2027
Ambitie</c:v>
                </c:pt>
              </c:strCache>
            </c:strRef>
          </c:cat>
          <c:val>
            <c:numRef>
              <c:f>'4. Data Medewerkers'!$M$21</c:f>
              <c:numCache>
                <c:formatCode>0%</c:formatCode>
                <c:ptCount val="1"/>
              </c:numCache>
            </c:numRef>
          </c:val>
          <c:extLst>
            <c:ext xmlns:c16="http://schemas.microsoft.com/office/drawing/2014/chart" uri="{C3380CC4-5D6E-409C-BE32-E72D297353CC}">
              <c16:uniqueId val="{00000009-207F-41DD-A1DB-4078632741E4}"/>
            </c:ext>
          </c:extLst>
        </c:ser>
        <c:ser>
          <c:idx val="8"/>
          <c:order val="8"/>
          <c:spPr>
            <a:solidFill>
              <a:srgbClr val="77C46E"/>
            </a:solidFill>
            <a:ln>
              <a:solidFill>
                <a:schemeClr val="bg1"/>
              </a:solidFill>
            </a:ln>
            <a:effectLst/>
          </c:spPr>
          <c:invertIfNegative val="0"/>
          <c:dLbls>
            <c:numFmt formatCode="0%;\-0%;&quot;&quot;" sourceLinked="0"/>
            <c:spPr>
              <a:noFill/>
              <a:ln>
                <a:noFill/>
              </a:ln>
              <a:effectLst/>
            </c:spPr>
            <c:txPr>
              <a:bodyPr rot="0" spcFirstLastPara="1" vertOverflow="overflow" horzOverflow="overflow" vert="horz" wrap="none" lIns="0" tIns="0" rIns="0" bIns="0" anchor="ctr" anchorCtr="0">
                <a:spAutoFit/>
              </a:bodyPr>
              <a:lstStyle/>
              <a:p>
                <a:pPr algn="ctr">
                  <a:defRPr lang="en-US" sz="800" b="0"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'4. Data Medewerkers'!$M$11</c:f>
              <c:strCache>
                <c:ptCount val="1"/>
                <c:pt idx="0">
                  <c:v>2027
Ambitie</c:v>
                </c:pt>
              </c:strCache>
            </c:strRef>
          </c:cat>
          <c:val>
            <c:numRef>
              <c:f>'4. Data Medewerkers'!$M$22</c:f>
              <c:numCache>
                <c:formatCode>0%</c:formatCode>
                <c:ptCount val="1"/>
              </c:numCache>
            </c:numRef>
          </c:val>
          <c:extLst>
            <c:ext xmlns:c16="http://schemas.microsoft.com/office/drawing/2014/chart" uri="{C3380CC4-5D6E-409C-BE32-E72D297353CC}">
              <c16:uniqueId val="{0000000A-207F-41DD-A1DB-4078632741E4}"/>
            </c:ext>
          </c:extLst>
        </c:ser>
        <c:ser>
          <c:idx val="9"/>
          <c:order val="9"/>
          <c:spPr>
            <a:solidFill>
              <a:srgbClr val="BCE2B8"/>
            </a:solidFill>
            <a:ln w="9525">
              <a:solidFill>
                <a:schemeClr val="bg1"/>
              </a:solidFill>
            </a:ln>
            <a:effectLst/>
          </c:spPr>
          <c:invertIfNegative val="0"/>
          <c:dLbls>
            <c:numFmt formatCode="0%;\-0%;&quot;&quot;" sourceLinked="0"/>
            <c:spPr>
              <a:noFill/>
              <a:ln>
                <a:noFill/>
              </a:ln>
              <a:effectLst/>
            </c:spPr>
            <c:txPr>
              <a:bodyPr rot="0" spcFirstLastPara="1" vertOverflow="overflow" horzOverflow="overflow" vert="horz" wrap="none" lIns="0" tIns="0" rIns="0" bIns="0" anchor="ctr" anchorCtr="0">
                <a:spAutoFit/>
              </a:bodyPr>
              <a:lstStyle/>
              <a:p>
                <a:pPr algn="ctr">
                  <a:defRPr lang="en-US" sz="800" b="1" i="0" u="none" strike="noStrike" kern="1200" baseline="0">
                    <a:solidFill>
                      <a:schemeClr val="bg1"/>
                    </a:solidFill>
                    <a:latin typeface="Nunito ExtraBold" pitchFamily="2" charset="0"/>
                    <a:ea typeface="+mn-ea"/>
                    <a:cs typeface="+mn-cs"/>
                  </a:defRPr>
                </a:pPr>
                <a:endParaRPr lang="nl-BE"/>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'4. Data Medewerkers'!$M$11</c:f>
              <c:strCache>
                <c:ptCount val="1"/>
                <c:pt idx="0">
                  <c:v>2027
Ambitie</c:v>
                </c:pt>
              </c:strCache>
            </c:strRef>
          </c:cat>
          <c:val>
            <c:numRef>
              <c:f>'4. Data Medewerkers'!$M$23</c:f>
              <c:numCache>
                <c:formatCode>0%</c:formatCode>
                <c:ptCount val="1"/>
              </c:numCache>
            </c:numRef>
          </c:val>
          <c:extLst xmlns:c15="http://schemas.microsoft.com/office/drawing/2012/chart">
            <c:ext xmlns:c16="http://schemas.microsoft.com/office/drawing/2014/chart" uri="{C3380CC4-5D6E-409C-BE32-E72D297353CC}">
              <c16:uniqueId val="{0000000B-207F-41DD-A1DB-4078632741E4}"/>
            </c:ext>
          </c:extLst>
        </c:ser>
        <c:ser>
          <c:idx val="10"/>
          <c:order val="10"/>
          <c:spPr>
            <a:solidFill>
              <a:srgbClr val="BFBFBF"/>
            </a:solidFill>
            <a:ln>
              <a:solidFill>
                <a:schemeClr val="bg1"/>
              </a:solidFill>
            </a:ln>
            <a:effectLst/>
          </c:spPr>
          <c:invertIfNegative val="0"/>
          <c:dLbls>
            <c:dLbl>
              <c:idx val="0"/>
              <c:numFmt formatCode="0%;\-0%;&quot;&quot;" sourceLinked="0"/>
              <c:spPr>
                <a:noFill/>
                <a:ln>
                  <a:noFill/>
                </a:ln>
                <a:effectLst/>
              </c:spPr>
              <c:txPr>
                <a:bodyPr wrap="square" lIns="38100" tIns="19050" rIns="38100" bIns="19050" anchor="ctr" anchorCtr="0">
                  <a:noAutofit/>
                </a:bodyPr>
                <a:lstStyle/>
                <a:p>
                  <a:pPr algn="ctr">
                    <a:defRPr lang="en-US" sz="800" b="0"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extLst>
                <c:ext xmlns:c15="http://schemas.microsoft.com/office/drawing/2012/chart" uri="{CE6537A1-D6FC-4f65-9D91-7224C49458BB}">
                  <c15:layout>
                    <c:manualLayout>
                      <c:w val="0.32636369240286062"/>
                      <c:h val="5.4328733985925658E-2"/>
                    </c:manualLayout>
                  </c15:layout>
                </c:ext>
                <c:ext xmlns:c16="http://schemas.microsoft.com/office/drawing/2014/chart" uri="{C3380CC4-5D6E-409C-BE32-E72D297353CC}">
                  <c16:uniqueId val="{00000002-30A7-4644-98B1-51E93344B5AB}"/>
                </c:ext>
              </c:extLst>
            </c:dLbl>
            <c:numFmt formatCode="0%;\-0%;&quot;&quot;" sourceLinked="0"/>
            <c:spPr>
              <a:noFill/>
              <a:ln>
                <a:noFill/>
              </a:ln>
              <a:effectLst/>
            </c:spPr>
            <c:txPr>
              <a:bodyPr wrap="square" lIns="38100" tIns="19050" rIns="38100" bIns="19050" anchor="ctr" anchorCtr="0">
                <a:spAutoFit/>
              </a:bodyPr>
              <a:lstStyle/>
              <a:p>
                <a:pPr algn="ctr">
                  <a:defRPr lang="en-US" sz="800" b="0"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 Data Medewerkers'!$M$11</c:f>
              <c:strCache>
                <c:ptCount val="1"/>
                <c:pt idx="0">
                  <c:v>2027
Ambitie</c:v>
                </c:pt>
              </c:strCache>
            </c:strRef>
          </c:cat>
          <c:val>
            <c:numRef>
              <c:f>'4. Data Medewerkers'!$M$24</c:f>
              <c:numCache>
                <c:formatCode>0%</c:formatCode>
                <c:ptCount val="1"/>
              </c:numCache>
            </c:numRef>
          </c:val>
          <c:extLst>
            <c:ext xmlns:c16="http://schemas.microsoft.com/office/drawing/2014/chart" uri="{C3380CC4-5D6E-409C-BE32-E72D297353CC}">
              <c16:uniqueId val="{00000000-30A7-4644-98B1-51E93344B5AB}"/>
            </c:ext>
          </c:extLst>
        </c:ser>
        <c:dLbls>
          <c:showLegendKey val="0"/>
          <c:showVal val="0"/>
          <c:showCatName val="0"/>
          <c:showSerName val="0"/>
          <c:showPercent val="0"/>
          <c:showBubbleSize val="0"/>
        </c:dLbls>
        <c:gapWidth val="180"/>
        <c:overlap val="100"/>
        <c:axId val="714203071"/>
        <c:axId val="1077504527"/>
      </c:barChart>
      <c:catAx>
        <c:axId val="1846001775"/>
        <c:scaling>
          <c:orientation val="minMax"/>
        </c:scaling>
        <c:delete val="0"/>
        <c:axPos val="b"/>
        <c:numFmt formatCode="General" sourceLinked="0"/>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lang="en-US" sz="1050" b="1" i="0" u="none" strike="noStrike" kern="1200" baseline="0">
                <a:solidFill>
                  <a:schemeClr val="tx1">
                    <a:lumMod val="75000"/>
                    <a:lumOff val="25000"/>
                  </a:schemeClr>
                </a:solidFill>
                <a:latin typeface="Nunito Black" pitchFamily="2" charset="0"/>
                <a:ea typeface="+mn-ea"/>
                <a:cs typeface="+mn-cs"/>
              </a:defRPr>
            </a:pPr>
            <a:endParaRPr lang="nl-BE"/>
          </a:p>
        </c:txPr>
        <c:crossAx val="1713854543"/>
        <c:crosses val="autoZero"/>
        <c:auto val="1"/>
        <c:lblAlgn val="ctr"/>
        <c:lblOffset val="100"/>
        <c:noMultiLvlLbl val="0"/>
      </c:catAx>
      <c:valAx>
        <c:axId val="1713854543"/>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out"/>
        <c:minorTickMark val="none"/>
        <c:tickLblPos val="nextTo"/>
        <c:crossAx val="1846001775"/>
        <c:crosses val="autoZero"/>
        <c:crossBetween val="between"/>
        <c:majorUnit val="0.2"/>
      </c:valAx>
      <c:valAx>
        <c:axId val="1077504527"/>
        <c:scaling>
          <c:orientation val="minMax"/>
        </c:scaling>
        <c:delete val="0"/>
        <c:axPos val="r"/>
        <c:numFmt formatCode="0%" sourceLinked="1"/>
        <c:majorTickMark val="none"/>
        <c:minorTickMark val="none"/>
        <c:tickLblPos val="none"/>
        <c:spPr>
          <a:ln>
            <a:noFill/>
          </a:ln>
        </c:spPr>
        <c:crossAx val="714203071"/>
        <c:crosses val="max"/>
        <c:crossBetween val="between"/>
        <c:minorUnit val="0.2"/>
      </c:valAx>
      <c:catAx>
        <c:axId val="714203071"/>
        <c:scaling>
          <c:orientation val="minMax"/>
        </c:scaling>
        <c:delete val="1"/>
        <c:axPos val="b"/>
        <c:numFmt formatCode="General" sourceLinked="1"/>
        <c:majorTickMark val="out"/>
        <c:minorTickMark val="none"/>
        <c:tickLblPos val="nextTo"/>
        <c:crossAx val="1077504527"/>
        <c:crosses val="autoZero"/>
        <c:auto val="1"/>
        <c:lblAlgn val="ctr"/>
        <c:lblOffset val="100"/>
        <c:noMultiLvlLbl val="0"/>
      </c:cat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lgn="ctr">
        <a:defRPr lang="en-US" sz="900" b="0" i="0" u="none" strike="noStrike" kern="1200" baseline="0">
          <a:solidFill>
            <a:schemeClr val="tx1">
              <a:lumMod val="75000"/>
              <a:lumOff val="25000"/>
            </a:schemeClr>
          </a:solidFill>
          <a:latin typeface="Nunito" pitchFamily="2" charset="0"/>
          <a:ea typeface="+mn-ea"/>
          <a:cs typeface="+mn-cs"/>
        </a:defRPr>
      </a:pPr>
      <a:endParaRPr lang="nl-B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2569872452282E-2"/>
          <c:y val="8.5405750024010088E-2"/>
          <c:w val="0.95801056425676823"/>
          <c:h val="0.73141023326905663"/>
        </c:manualLayout>
      </c:layout>
      <c:barChart>
        <c:barDir val="col"/>
        <c:grouping val="percentStacked"/>
        <c:varyColors val="0"/>
        <c:ser>
          <c:idx val="10"/>
          <c:order val="10"/>
          <c:spPr>
            <a:solidFill>
              <a:srgbClr val="BCE2B8"/>
            </a:solidFill>
            <a:ln w="9525">
              <a:noFill/>
            </a:ln>
            <a:effectLst/>
          </c:spPr>
          <c:invertIfNegative val="0"/>
          <c:dPt>
            <c:idx val="0"/>
            <c:invertIfNegative val="0"/>
            <c:bubble3D val="0"/>
            <c:spPr>
              <a:noFill/>
              <a:ln w="9525">
                <a:noFill/>
              </a:ln>
              <a:effectLst/>
            </c:spPr>
            <c:extLst>
              <c:ext xmlns:c16="http://schemas.microsoft.com/office/drawing/2014/chart" uri="{C3380CC4-5D6E-409C-BE32-E72D297353CC}">
                <c16:uniqueId val="{00000005-F5B4-4CB7-8D71-BBDE840B17CA}"/>
              </c:ext>
            </c:extLst>
          </c:dPt>
          <c:cat>
            <c:strRef>
              <c:f>'5. Data Bezoekers'!$M$11</c:f>
              <c:strCache>
                <c:ptCount val="1"/>
                <c:pt idx="0">
                  <c:v>2027
Ambitie</c:v>
                </c:pt>
              </c:strCache>
            </c:strRef>
          </c:cat>
          <c:val>
            <c:numRef>
              <c:f>'5. Data Bezoekers'!$M$25</c:f>
              <c:numCache>
                <c:formatCode>0%</c:formatCode>
                <c:ptCount val="1"/>
                <c:pt idx="0">
                  <c:v>0</c:v>
                </c:pt>
              </c:numCache>
            </c:numRef>
          </c:val>
          <c:extLst>
            <c:ext xmlns:c16="http://schemas.microsoft.com/office/drawing/2014/chart" uri="{C3380CC4-5D6E-409C-BE32-E72D297353CC}">
              <c16:uniqueId val="{00000002-F5B4-4CB7-8D71-BBDE840B17CA}"/>
            </c:ext>
          </c:extLst>
        </c:ser>
        <c:ser>
          <c:idx val="11"/>
          <c:order val="11"/>
          <c:spPr>
            <a:solidFill>
              <a:schemeClr val="accent4">
                <a:lumMod val="60000"/>
              </a:schemeClr>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4-F5B4-4CB7-8D71-BBDE840B17CA}"/>
              </c:ext>
            </c:extLst>
          </c:dPt>
          <c:dLbls>
            <c:dLbl>
              <c:idx val="0"/>
              <c:numFmt formatCode="0%;\-0%;&quot;&quot;" sourceLinked="0"/>
              <c:spPr>
                <a:noFill/>
                <a:ln>
                  <a:noFill/>
                </a:ln>
                <a:effectLst/>
              </c:spPr>
              <c:txPr>
                <a:bodyPr wrap="square" lIns="38100" tIns="19050" rIns="38100" bIns="19050" anchor="ctr" anchorCtr="0">
                  <a:noAutofit/>
                </a:bodyPr>
                <a:lstStyle/>
                <a:p>
                  <a:pPr algn="r">
                    <a:defRPr lang="en-US" sz="800" b="0" i="0" u="none" strike="noStrike" kern="1200" baseline="0">
                      <a:solidFill>
                        <a:schemeClr val="accent1">
                          <a:lumMod val="50000"/>
                        </a:schemeClr>
                      </a:solidFill>
                      <a:latin typeface="Nunito Black" pitchFamily="2" charset="0"/>
                      <a:ea typeface="+mn-ea"/>
                      <a:cs typeface="+mn-cs"/>
                    </a:defRPr>
                  </a:pPr>
                  <a:endParaRPr lang="nl-BE"/>
                </a:p>
              </c:txPr>
              <c:dLblPos val="inEnd"/>
              <c:showLegendKey val="0"/>
              <c:showVal val="1"/>
              <c:showCatName val="0"/>
              <c:showSerName val="0"/>
              <c:showPercent val="0"/>
              <c:showBubbleSize val="0"/>
              <c:extLst>
                <c:ext xmlns:c15="http://schemas.microsoft.com/office/drawing/2012/chart" uri="{CE6537A1-D6FC-4f65-9D91-7224C49458BB}">
                  <c15:layout>
                    <c:manualLayout>
                      <c:w val="0.46659994426546986"/>
                      <c:h val="5.0163886845516009E-2"/>
                    </c:manualLayout>
                  </c15:layout>
                </c:ext>
                <c:ext xmlns:c16="http://schemas.microsoft.com/office/drawing/2014/chart" uri="{C3380CC4-5D6E-409C-BE32-E72D297353CC}">
                  <c16:uniqueId val="{00000004-F5B4-4CB7-8D71-BBDE840B17CA}"/>
                </c:ext>
              </c:extLst>
            </c:dLbl>
            <c:numFmt formatCode="0%;\-0%;&quot;&quot;" sourceLinked="0"/>
            <c:spPr>
              <a:noFill/>
              <a:ln>
                <a:noFill/>
              </a:ln>
              <a:effectLst/>
            </c:spPr>
            <c:txPr>
              <a:bodyPr wrap="square" lIns="38100" tIns="19050" rIns="38100" bIns="19050" anchor="ctr" anchorCtr="0">
                <a:spAutoFit/>
              </a:bodyPr>
              <a:lstStyle/>
              <a:p>
                <a:pPr algn="ctr">
                  <a:defRPr lang="en-US" sz="800" b="0" i="0" u="none" strike="noStrike" kern="1200" baseline="0">
                    <a:solidFill>
                      <a:schemeClr val="bg1"/>
                    </a:solidFill>
                    <a:latin typeface="Nunito Black" pitchFamily="2" charset="0"/>
                    <a:ea typeface="+mn-ea"/>
                    <a:cs typeface="+mn-cs"/>
                  </a:defRPr>
                </a:pPr>
                <a:endParaRPr lang="nl-B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 Data Bezoekers'!$M$11</c:f>
              <c:strCache>
                <c:ptCount val="1"/>
                <c:pt idx="0">
                  <c:v>2027
Ambitie</c:v>
                </c:pt>
              </c:strCache>
            </c:strRef>
          </c:cat>
          <c:val>
            <c:numRef>
              <c:f>'5. Data Bezoekers'!$M$26</c:f>
              <c:numCache>
                <c:formatCode>0%</c:formatCode>
                <c:ptCount val="1"/>
                <c:pt idx="0">
                  <c:v>0</c:v>
                </c:pt>
              </c:numCache>
            </c:numRef>
          </c:val>
          <c:extLst>
            <c:ext xmlns:c16="http://schemas.microsoft.com/office/drawing/2014/chart" uri="{C3380CC4-5D6E-409C-BE32-E72D297353CC}">
              <c16:uniqueId val="{00000003-F5B4-4CB7-8D71-BBDE840B17CA}"/>
            </c:ext>
          </c:extLst>
        </c:ser>
        <c:dLbls>
          <c:showLegendKey val="0"/>
          <c:showVal val="0"/>
          <c:showCatName val="0"/>
          <c:showSerName val="0"/>
          <c:showPercent val="0"/>
          <c:showBubbleSize val="0"/>
        </c:dLbls>
        <c:gapWidth val="100"/>
        <c:overlap val="-100"/>
        <c:axId val="714203071"/>
        <c:axId val="1077504527"/>
      </c:barChart>
      <c:barChart>
        <c:barDir val="col"/>
        <c:grouping val="percentStacked"/>
        <c:varyColors val="0"/>
        <c:ser>
          <c:idx val="0"/>
          <c:order val="0"/>
          <c:spPr>
            <a:solidFill>
              <a:srgbClr val="C00000"/>
            </a:solidFill>
            <a:ln>
              <a:solidFill>
                <a:schemeClr val="bg1"/>
              </a:solidFill>
            </a:ln>
          </c:spPr>
          <c:invertIfNegative val="0"/>
          <c:dLbls>
            <c:dLbl>
              <c:idx val="0"/>
              <c:numFmt formatCode="0%;\-0%;&quot;&quot;" sourceLinked="0"/>
              <c:spPr>
                <a:noFill/>
                <a:ln>
                  <a:noFill/>
                </a:ln>
                <a:effectLst/>
              </c:spPr>
              <c:txPr>
                <a:bodyPr wrap="square" lIns="38100" tIns="19050" rIns="38100" bIns="19050" anchor="ctr" anchorCtr="0">
                  <a:noAutofit/>
                </a:bodyPr>
                <a:lstStyle/>
                <a:p>
                  <a:pPr algn="ctr">
                    <a:defRPr lang="en-US" sz="800" b="0"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extLst>
                <c:ext xmlns:c15="http://schemas.microsoft.com/office/drawing/2012/chart" uri="{CE6537A1-D6FC-4f65-9D91-7224C49458BB}">
                  <c15:layout>
                    <c:manualLayout>
                      <c:w val="0.33103600081975298"/>
                      <c:h val="4.1674798456711355E-2"/>
                    </c:manualLayout>
                  </c15:layout>
                </c:ext>
                <c:ext xmlns:c16="http://schemas.microsoft.com/office/drawing/2014/chart" uri="{C3380CC4-5D6E-409C-BE32-E72D297353CC}">
                  <c16:uniqueId val="{00000006-F5B4-4CB7-8D71-BBDE840B17CA}"/>
                </c:ext>
              </c:extLst>
            </c:dLbl>
            <c:numFmt formatCode="0%;\-0%;&quot;&quot;" sourceLinked="0"/>
            <c:spPr>
              <a:noFill/>
              <a:ln>
                <a:noFill/>
              </a:ln>
              <a:effectLst/>
            </c:spPr>
            <c:txPr>
              <a:bodyPr wrap="square" lIns="38100" tIns="19050" rIns="38100" bIns="19050" anchor="ctr" anchorCtr="0">
                <a:spAutoFit/>
              </a:bodyPr>
              <a:lstStyle/>
              <a:p>
                <a:pPr algn="ctr">
                  <a:defRPr lang="en-US" sz="800" b="0"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Data Bezoekers'!$M$11</c:f>
              <c:strCache>
                <c:ptCount val="1"/>
                <c:pt idx="0">
                  <c:v>2027
Ambitie</c:v>
                </c:pt>
              </c:strCache>
            </c:strRef>
          </c:cat>
          <c:val>
            <c:numRef>
              <c:f>'5. Data Bezoekers'!$M$14</c:f>
              <c:numCache>
                <c:formatCode>0%</c:formatCode>
                <c:ptCount val="1"/>
              </c:numCache>
            </c:numRef>
          </c:val>
          <c:extLst>
            <c:ext xmlns:c16="http://schemas.microsoft.com/office/drawing/2014/chart" uri="{C3380CC4-5D6E-409C-BE32-E72D297353CC}">
              <c16:uniqueId val="{00000000-207F-41DD-A1DB-4078632741E4}"/>
            </c:ext>
          </c:extLst>
        </c:ser>
        <c:ser>
          <c:idx val="1"/>
          <c:order val="1"/>
          <c:spPr>
            <a:solidFill>
              <a:srgbClr val="F6B13F"/>
            </a:solidFill>
            <a:ln>
              <a:solidFill>
                <a:schemeClr val="bg1"/>
              </a:solidFill>
            </a:ln>
          </c:spPr>
          <c:invertIfNegative val="0"/>
          <c:dLbls>
            <c:dLbl>
              <c:idx val="0"/>
              <c:numFmt formatCode="0%;\-0%;&quot;&quot;" sourceLinked="0"/>
              <c:spPr>
                <a:noFill/>
                <a:ln>
                  <a:noFill/>
                </a:ln>
                <a:effectLst/>
              </c:spPr>
              <c:txPr>
                <a:bodyPr wrap="square" lIns="38100" tIns="19050" rIns="38100" bIns="19050" anchor="ctr" anchorCtr="0">
                  <a:noAutofit/>
                </a:bodyPr>
                <a:lstStyle/>
                <a:p>
                  <a:pPr algn="ctr">
                    <a:defRPr lang="en-US" sz="800" b="0" i="0" u="none" strike="noStrike" kern="1200" baseline="0">
                      <a:solidFill>
                        <a:schemeClr val="bg1"/>
                      </a:solidFill>
                      <a:latin typeface="Nunito Black" pitchFamily="2" charset="0"/>
                      <a:ea typeface="+mn-ea"/>
                      <a:cs typeface="+mn-cs"/>
                    </a:defRPr>
                  </a:pPr>
                  <a:endParaRPr lang="nl-BE"/>
                </a:p>
              </c:txPr>
              <c:showLegendKey val="0"/>
              <c:showVal val="1"/>
              <c:showCatName val="0"/>
              <c:showSerName val="0"/>
              <c:showPercent val="0"/>
              <c:showBubbleSize val="0"/>
              <c:extLst>
                <c:ext xmlns:c15="http://schemas.microsoft.com/office/drawing/2012/chart" uri="{CE6537A1-D6FC-4f65-9D91-7224C49458BB}">
                  <c15:layout>
                    <c:manualLayout>
                      <c:w val="0.40880761606485294"/>
                      <c:h val="4.6245323630667592E-2"/>
                    </c:manualLayout>
                  </c15:layout>
                </c:ext>
                <c:ext xmlns:c16="http://schemas.microsoft.com/office/drawing/2014/chart" uri="{C3380CC4-5D6E-409C-BE32-E72D297353CC}">
                  <c16:uniqueId val="{00000006-661F-4B70-B35B-1B9C8D24F618}"/>
                </c:ext>
              </c:extLst>
            </c:dLbl>
            <c:numFmt formatCode="0%;\-0%;&quot;&quot;" sourceLinked="0"/>
            <c:spPr>
              <a:noFill/>
              <a:ln>
                <a:noFill/>
              </a:ln>
              <a:effectLst/>
            </c:spPr>
            <c:txPr>
              <a:bodyPr wrap="square" lIns="38100" tIns="19050" rIns="38100" bIns="19050" anchor="ctr" anchorCtr="0">
                <a:spAutoFit/>
              </a:bodyPr>
              <a:lstStyle/>
              <a:p>
                <a:pPr algn="ctr">
                  <a:defRPr lang="en-US" sz="800" b="0" i="0" u="none" strike="noStrike" kern="1200" baseline="0">
                    <a:solidFill>
                      <a:schemeClr val="bg1"/>
                    </a:solidFill>
                    <a:latin typeface="Nunito Black" pitchFamily="2" charset="0"/>
                    <a:ea typeface="+mn-ea"/>
                    <a:cs typeface="+mn-cs"/>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 Data Bezoekers'!$M$11</c:f>
              <c:strCache>
                <c:ptCount val="1"/>
                <c:pt idx="0">
                  <c:v>2027
Ambitie</c:v>
                </c:pt>
              </c:strCache>
            </c:strRef>
          </c:cat>
          <c:val>
            <c:numRef>
              <c:f>'5. Data Bezoekers'!$M$15</c:f>
              <c:numCache>
                <c:formatCode>0%</c:formatCode>
                <c:ptCount val="1"/>
              </c:numCache>
            </c:numRef>
          </c:val>
          <c:extLst>
            <c:ext xmlns:c16="http://schemas.microsoft.com/office/drawing/2014/chart" uri="{C3380CC4-5D6E-409C-BE32-E72D297353CC}">
              <c16:uniqueId val="{00000002-207F-41DD-A1DB-4078632741E4}"/>
            </c:ext>
          </c:extLst>
        </c:ser>
        <c:ser>
          <c:idx val="2"/>
          <c:order val="2"/>
          <c:spPr>
            <a:solidFill>
              <a:srgbClr val="FF8080"/>
            </a:solidFill>
            <a:ln>
              <a:solidFill>
                <a:schemeClr val="bg1"/>
              </a:solidFill>
            </a:ln>
          </c:spPr>
          <c:invertIfNegative val="0"/>
          <c:dLbls>
            <c:dLbl>
              <c:idx val="0"/>
              <c:numFmt formatCode="0%;\-0%;&quot;&quot;" sourceLinked="0"/>
              <c:spPr>
                <a:noFill/>
                <a:ln>
                  <a:noFill/>
                </a:ln>
                <a:effectLst/>
              </c:spPr>
              <c:txPr>
                <a:bodyPr wrap="square" lIns="38100" tIns="19050" rIns="38100" bIns="19050" anchor="ctr" anchorCtr="0">
                  <a:noAutofit/>
                </a:bodyPr>
                <a:lstStyle/>
                <a:p>
                  <a:pPr algn="ctr">
                    <a:defRPr lang="en-US" sz="800" b="0"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extLst>
                <c:ext xmlns:c15="http://schemas.microsoft.com/office/drawing/2012/chart" uri="{CE6537A1-D6FC-4f65-9D91-7224C49458BB}">
                  <c15:layout>
                    <c:manualLayout>
                      <c:w val="0.33715701310449103"/>
                      <c:h val="4.1916814264614542E-2"/>
                    </c:manualLayout>
                  </c15:layout>
                </c:ext>
                <c:ext xmlns:c16="http://schemas.microsoft.com/office/drawing/2014/chart" uri="{C3380CC4-5D6E-409C-BE32-E72D297353CC}">
                  <c16:uniqueId val="{00000002-92CB-48F5-8625-0AEE46BA80BB}"/>
                </c:ext>
              </c:extLst>
            </c:dLbl>
            <c:numFmt formatCode="0%;\-0%;&quot;&quot;" sourceLinked="0"/>
            <c:spPr>
              <a:noFill/>
              <a:ln>
                <a:noFill/>
              </a:ln>
              <a:effectLst/>
            </c:spPr>
            <c:txPr>
              <a:bodyPr wrap="square" lIns="38100" tIns="19050" rIns="38100" bIns="19050" anchor="ctr" anchorCtr="0">
                <a:spAutoFit/>
              </a:bodyPr>
              <a:lstStyle/>
              <a:p>
                <a:pPr algn="ctr">
                  <a:defRPr lang="en-US" sz="800" b="0"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Data Bezoekers'!$M$11</c:f>
              <c:strCache>
                <c:ptCount val="1"/>
                <c:pt idx="0">
                  <c:v>2027
Ambitie</c:v>
                </c:pt>
              </c:strCache>
            </c:strRef>
          </c:cat>
          <c:val>
            <c:numRef>
              <c:f>'5. Data Bezoekers'!$M$16</c:f>
              <c:numCache>
                <c:formatCode>0%</c:formatCode>
                <c:ptCount val="1"/>
              </c:numCache>
            </c:numRef>
          </c:val>
          <c:extLst>
            <c:ext xmlns:c16="http://schemas.microsoft.com/office/drawing/2014/chart" uri="{C3380CC4-5D6E-409C-BE32-E72D297353CC}">
              <c16:uniqueId val="{00000003-207F-41DD-A1DB-4078632741E4}"/>
            </c:ext>
          </c:extLst>
        </c:ser>
        <c:ser>
          <c:idx val="3"/>
          <c:order val="3"/>
          <c:spPr>
            <a:solidFill>
              <a:srgbClr val="00B0F0"/>
            </a:solidFill>
            <a:ln>
              <a:solidFill>
                <a:schemeClr val="bg1"/>
              </a:solidFill>
            </a:ln>
            <a:effectLst/>
          </c:spPr>
          <c:invertIfNegative val="0"/>
          <c:dLbls>
            <c:numFmt formatCode="0%;\-0%;&quot;&quot;" sourceLinked="0"/>
            <c:spPr>
              <a:noFill/>
              <a:ln>
                <a:noFill/>
              </a:ln>
              <a:effectLst/>
            </c:spPr>
            <c:txPr>
              <a:bodyPr rot="0" spcFirstLastPara="1" vertOverflow="ellipsis" vert="horz" wrap="none" anchor="ctr" anchorCtr="0"/>
              <a:lstStyle/>
              <a:p>
                <a:pPr algn="ctr">
                  <a:defRPr lang="en-US" sz="800" b="0"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'5. Data Bezoekers'!$M$11</c:f>
              <c:strCache>
                <c:ptCount val="1"/>
                <c:pt idx="0">
                  <c:v>2027
Ambitie</c:v>
                </c:pt>
              </c:strCache>
            </c:strRef>
          </c:cat>
          <c:val>
            <c:numRef>
              <c:f>'5. Data Bezoekers'!$M$17</c:f>
              <c:numCache>
                <c:formatCode>0%</c:formatCode>
                <c:ptCount val="1"/>
              </c:numCache>
            </c:numRef>
          </c:val>
          <c:extLst>
            <c:ext xmlns:c16="http://schemas.microsoft.com/office/drawing/2014/chart" uri="{C3380CC4-5D6E-409C-BE32-E72D297353CC}">
              <c16:uniqueId val="{00000005-207F-41DD-A1DB-4078632741E4}"/>
            </c:ext>
          </c:extLst>
        </c:ser>
        <c:ser>
          <c:idx val="4"/>
          <c:order val="4"/>
          <c:spPr>
            <a:solidFill>
              <a:srgbClr val="002060"/>
            </a:solidFill>
            <a:ln>
              <a:solidFill>
                <a:schemeClr val="bg1"/>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15:layout>
                    <c:manualLayout>
                      <c:w val="0.34991137445832438"/>
                      <c:h val="4.5694770160469106E-2"/>
                    </c:manualLayout>
                  </c15:layout>
                </c:ext>
                <c:ext xmlns:c16="http://schemas.microsoft.com/office/drawing/2014/chart" uri="{C3380CC4-5D6E-409C-BE32-E72D297353CC}">
                  <c16:uniqueId val="{00000004-C529-4998-B956-CC7C239D3AED}"/>
                </c:ext>
              </c:extLst>
            </c:dLbl>
            <c:numFmt formatCode="0%;\-0%;&quot;&quot;" sourceLinked="0"/>
            <c:spPr>
              <a:noFill/>
              <a:ln>
                <a:noFill/>
              </a:ln>
              <a:effectLst/>
            </c:spPr>
            <c:txPr>
              <a:bodyPr rot="0" spcFirstLastPara="1" vertOverflow="ellipsis" vert="horz" wrap="square" anchor="ctr" anchorCtr="0"/>
              <a:lstStyle/>
              <a:p>
                <a:pPr algn="ctr">
                  <a:defRPr lang="en-US" sz="800" b="1" i="0" u="none" strike="noStrike" kern="1200" baseline="0">
                    <a:solidFill>
                      <a:schemeClr val="bg1"/>
                    </a:solidFill>
                    <a:latin typeface="Nunito ExtraBold"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Data Bezoekers'!$M$11</c:f>
              <c:strCache>
                <c:ptCount val="1"/>
                <c:pt idx="0">
                  <c:v>2027
Ambitie</c:v>
                </c:pt>
              </c:strCache>
            </c:strRef>
          </c:cat>
          <c:val>
            <c:numRef>
              <c:f>'5. Data Bezoekers'!$M$18</c:f>
              <c:numCache>
                <c:formatCode>0%</c:formatCode>
                <c:ptCount val="1"/>
              </c:numCache>
            </c:numRef>
          </c:val>
          <c:extLst>
            <c:ext xmlns:c16="http://schemas.microsoft.com/office/drawing/2014/chart" uri="{C3380CC4-5D6E-409C-BE32-E72D297353CC}">
              <c16:uniqueId val="{00000006-207F-41DD-A1DB-4078632741E4}"/>
            </c:ext>
          </c:extLst>
        </c:ser>
        <c:ser>
          <c:idx val="5"/>
          <c:order val="5"/>
          <c:spPr>
            <a:solidFill>
              <a:srgbClr val="466A68"/>
            </a:solidFill>
            <a:ln>
              <a:solidFill>
                <a:schemeClr val="bg1"/>
              </a:solidFill>
            </a:ln>
            <a:effectLst/>
          </c:spPr>
          <c:invertIfNegative val="0"/>
          <c:dPt>
            <c:idx val="0"/>
            <c:invertIfNegative val="0"/>
            <c:bubble3D val="0"/>
            <c:extLst>
              <c:ext xmlns:c16="http://schemas.microsoft.com/office/drawing/2014/chart" uri="{C3380CC4-5D6E-409C-BE32-E72D297353CC}">
                <c16:uniqueId val="{00000003-92CB-48F5-8625-0AEE46BA80BB}"/>
              </c:ext>
            </c:extLst>
          </c:dPt>
          <c:dLbls>
            <c:numFmt formatCode="0%;\-0%;&quot;&quot;" sourceLinked="0"/>
            <c:spPr>
              <a:noFill/>
              <a:ln>
                <a:noFill/>
              </a:ln>
              <a:effectLst/>
            </c:spPr>
            <c:txPr>
              <a:bodyPr rot="0" spcFirstLastPara="1" vertOverflow="ellipsis" vert="horz" wrap="none" anchor="ctr" anchorCtr="0"/>
              <a:lstStyle/>
              <a:p>
                <a:pPr algn="ctr">
                  <a:defRPr lang="en-US" sz="800" b="0"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'5. Data Bezoekers'!$M$11</c:f>
              <c:strCache>
                <c:ptCount val="1"/>
                <c:pt idx="0">
                  <c:v>2027
Ambitie</c:v>
                </c:pt>
              </c:strCache>
            </c:strRef>
          </c:cat>
          <c:val>
            <c:numRef>
              <c:f>'5. Data Bezoekers'!$M$19</c:f>
              <c:numCache>
                <c:formatCode>0%</c:formatCode>
                <c:ptCount val="1"/>
              </c:numCache>
            </c:numRef>
          </c:val>
          <c:extLst>
            <c:ext xmlns:c16="http://schemas.microsoft.com/office/drawing/2014/chart" uri="{C3380CC4-5D6E-409C-BE32-E72D297353CC}">
              <c16:uniqueId val="{00000007-207F-41DD-A1DB-4078632741E4}"/>
            </c:ext>
          </c:extLst>
        </c:ser>
        <c:ser>
          <c:idx val="6"/>
          <c:order val="6"/>
          <c:spPr>
            <a:solidFill>
              <a:srgbClr val="3A7831"/>
            </a:solidFill>
            <a:ln>
              <a:solidFill>
                <a:schemeClr val="bg1"/>
              </a:solidFill>
            </a:ln>
            <a:effectLst/>
          </c:spPr>
          <c:invertIfNegative val="0"/>
          <c:dLbls>
            <c:dLbl>
              <c:idx val="0"/>
              <c:numFmt formatCode="0%;\-0%;&quot;&quot;" sourceLinked="0"/>
              <c:spPr>
                <a:noFill/>
                <a:ln>
                  <a:noFill/>
                </a:ln>
                <a:effectLst/>
              </c:spPr>
              <c:txPr>
                <a:bodyPr rot="0" spcFirstLastPara="1" vertOverflow="ellipsis" vert="horz" wrap="none" anchor="ctr" anchorCtr="0"/>
                <a:lstStyle/>
                <a:p>
                  <a:pPr algn="ctr">
                    <a:defRPr lang="en-US" sz="800" b="0"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C529-4998-B956-CC7C239D3AED}"/>
                </c:ext>
              </c:extLst>
            </c:dLbl>
            <c:numFmt formatCode="0%;\-0%;&quot;&quot;" sourceLinked="0"/>
            <c:spPr>
              <a:noFill/>
              <a:ln>
                <a:noFill/>
              </a:ln>
              <a:effectLst/>
            </c:spPr>
            <c:txPr>
              <a:bodyPr rot="0" spcFirstLastPara="1" vertOverflow="ellipsis" vert="horz" wrap="none" anchor="ctr" anchorCtr="0"/>
              <a:lstStyle/>
              <a:p>
                <a:pPr algn="ctr">
                  <a:defRPr lang="en-US" sz="800" b="0"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Data Bezoekers'!$M$11</c:f>
              <c:strCache>
                <c:ptCount val="1"/>
                <c:pt idx="0">
                  <c:v>2027
Ambitie</c:v>
                </c:pt>
              </c:strCache>
            </c:strRef>
          </c:cat>
          <c:val>
            <c:numRef>
              <c:f>'5. Data Bezoekers'!$M$20</c:f>
              <c:numCache>
                <c:formatCode>0%</c:formatCode>
                <c:ptCount val="1"/>
              </c:numCache>
            </c:numRef>
          </c:val>
          <c:extLst>
            <c:ext xmlns:c16="http://schemas.microsoft.com/office/drawing/2014/chart" uri="{C3380CC4-5D6E-409C-BE32-E72D297353CC}">
              <c16:uniqueId val="{00000008-207F-41DD-A1DB-4078632741E4}"/>
            </c:ext>
          </c:extLst>
        </c:ser>
        <c:ser>
          <c:idx val="7"/>
          <c:order val="7"/>
          <c:spPr>
            <a:solidFill>
              <a:srgbClr val="6ABD5F"/>
            </a:solidFill>
            <a:ln>
              <a:solidFill>
                <a:schemeClr val="bg1"/>
              </a:solidFill>
            </a:ln>
            <a:effectLst/>
          </c:spPr>
          <c:invertIfNegative val="0"/>
          <c:dLbls>
            <c:numFmt formatCode="0%;\-0%;&quot;&quot;" sourceLinked="0"/>
            <c:spPr>
              <a:noFill/>
              <a:ln>
                <a:noFill/>
              </a:ln>
              <a:effectLst/>
            </c:spPr>
            <c:txPr>
              <a:bodyPr rot="0" spcFirstLastPara="1" vertOverflow="ellipsis" vert="horz" wrap="none" anchor="ctr" anchorCtr="0"/>
              <a:lstStyle/>
              <a:p>
                <a:pPr algn="ctr">
                  <a:defRPr lang="en-US" sz="800" b="1" i="0" u="none" strike="noStrike" kern="1200" baseline="0">
                    <a:solidFill>
                      <a:schemeClr val="bg1"/>
                    </a:solidFill>
                    <a:latin typeface="Nunito ExtraBold"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'5. Data Bezoekers'!$M$11</c:f>
              <c:strCache>
                <c:ptCount val="1"/>
                <c:pt idx="0">
                  <c:v>2027
Ambitie</c:v>
                </c:pt>
              </c:strCache>
            </c:strRef>
          </c:cat>
          <c:val>
            <c:numRef>
              <c:f>'5. Data Bezoekers'!$M$21</c:f>
              <c:numCache>
                <c:formatCode>0%</c:formatCode>
                <c:ptCount val="1"/>
              </c:numCache>
            </c:numRef>
          </c:val>
          <c:extLst>
            <c:ext xmlns:c16="http://schemas.microsoft.com/office/drawing/2014/chart" uri="{C3380CC4-5D6E-409C-BE32-E72D297353CC}">
              <c16:uniqueId val="{00000009-207F-41DD-A1DB-4078632741E4}"/>
            </c:ext>
          </c:extLst>
        </c:ser>
        <c:ser>
          <c:idx val="8"/>
          <c:order val="8"/>
          <c:spPr>
            <a:solidFill>
              <a:srgbClr val="BCE2B8"/>
            </a:solidFill>
            <a:ln>
              <a:solidFill>
                <a:schemeClr val="bg1"/>
              </a:solidFill>
            </a:ln>
            <a:effectLst/>
          </c:spPr>
          <c:invertIfNegative val="0"/>
          <c:dLbls>
            <c:numFmt formatCode="0%;\-0%;&quot;&quot;" sourceLinked="0"/>
            <c:spPr>
              <a:noFill/>
              <a:ln>
                <a:noFill/>
              </a:ln>
              <a:effectLst/>
            </c:spPr>
            <c:txPr>
              <a:bodyPr rot="0" spcFirstLastPara="1" vertOverflow="overflow" horzOverflow="overflow" vert="horz" wrap="none" anchor="ctr" anchorCtr="0">
                <a:spAutoFit/>
              </a:bodyPr>
              <a:lstStyle/>
              <a:p>
                <a:pPr algn="ctr">
                  <a:defRPr lang="en-US" sz="800" b="0"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'5. Data Bezoekers'!$M$11</c:f>
              <c:strCache>
                <c:ptCount val="1"/>
                <c:pt idx="0">
                  <c:v>2027
Ambitie</c:v>
                </c:pt>
              </c:strCache>
            </c:strRef>
          </c:cat>
          <c:val>
            <c:numRef>
              <c:f>'5. Data Bezoekers'!$M$22</c:f>
              <c:numCache>
                <c:formatCode>0%</c:formatCode>
                <c:ptCount val="1"/>
              </c:numCache>
            </c:numRef>
          </c:val>
          <c:extLst>
            <c:ext xmlns:c16="http://schemas.microsoft.com/office/drawing/2014/chart" uri="{C3380CC4-5D6E-409C-BE32-E72D297353CC}">
              <c16:uniqueId val="{0000000A-207F-41DD-A1DB-4078632741E4}"/>
            </c:ext>
          </c:extLst>
        </c:ser>
        <c:ser>
          <c:idx val="9"/>
          <c:order val="9"/>
          <c:spPr>
            <a:solidFill>
              <a:srgbClr val="BFBFBF"/>
            </a:solidFill>
            <a:ln>
              <a:solidFill>
                <a:schemeClr val="bg1"/>
              </a:solidFill>
            </a:ln>
            <a:effectLst/>
          </c:spPr>
          <c:invertIfNegative val="0"/>
          <c:dLbls>
            <c:numFmt formatCode="0%;\-0%;&quot;&quot;" sourceLinked="0"/>
            <c:spPr>
              <a:noFill/>
              <a:ln>
                <a:noFill/>
              </a:ln>
              <a:effectLst/>
            </c:spPr>
            <c:txPr>
              <a:bodyPr rot="0" spcFirstLastPara="1" vertOverflow="overflow" horzOverflow="overflow" vert="horz" wrap="none" anchor="ctr" anchorCtr="0">
                <a:spAutoFit/>
              </a:bodyPr>
              <a:lstStyle/>
              <a:p>
                <a:pPr algn="ctr">
                  <a:defRPr lang="en-US" sz="800" b="0"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'5. Data Bezoekers'!$M$11</c:f>
              <c:strCache>
                <c:ptCount val="1"/>
                <c:pt idx="0">
                  <c:v>2027
Ambitie</c:v>
                </c:pt>
              </c:strCache>
            </c:strRef>
          </c:cat>
          <c:val>
            <c:numRef>
              <c:f>'5. Data Bezoekers'!$M$23</c:f>
              <c:numCache>
                <c:formatCode>0%</c:formatCode>
                <c:ptCount val="1"/>
              </c:numCache>
            </c:numRef>
          </c:val>
          <c:extLst xmlns:c15="http://schemas.microsoft.com/office/drawing/2012/chart">
            <c:ext xmlns:c16="http://schemas.microsoft.com/office/drawing/2014/chart" uri="{C3380CC4-5D6E-409C-BE32-E72D297353CC}">
              <c16:uniqueId val="{0000000B-207F-41DD-A1DB-4078632741E4}"/>
            </c:ext>
          </c:extLst>
        </c:ser>
        <c:dLbls>
          <c:showLegendKey val="0"/>
          <c:showVal val="0"/>
          <c:showCatName val="0"/>
          <c:showSerName val="0"/>
          <c:showPercent val="0"/>
          <c:showBubbleSize val="0"/>
        </c:dLbls>
        <c:gapWidth val="180"/>
        <c:overlap val="100"/>
        <c:axId val="806894207"/>
        <c:axId val="1930412095"/>
      </c:barChart>
      <c:valAx>
        <c:axId val="1077504527"/>
        <c:scaling>
          <c:orientation val="minMax"/>
        </c:scaling>
        <c:delete val="0"/>
        <c:axPos val="r"/>
        <c:majorGridlines>
          <c:spPr>
            <a:ln>
              <a:solidFill>
                <a:schemeClr val="bg2">
                  <a:lumMod val="20000"/>
                  <a:lumOff val="80000"/>
                </a:schemeClr>
              </a:solidFill>
            </a:ln>
          </c:spPr>
        </c:majorGridlines>
        <c:numFmt formatCode="0%" sourceLinked="1"/>
        <c:majorTickMark val="none"/>
        <c:minorTickMark val="none"/>
        <c:tickLblPos val="none"/>
        <c:spPr>
          <a:ln>
            <a:noFill/>
          </a:ln>
        </c:spPr>
        <c:crossAx val="714203071"/>
        <c:crosses val="max"/>
        <c:crossBetween val="between"/>
        <c:minorUnit val="0.2"/>
      </c:valAx>
      <c:catAx>
        <c:axId val="714203071"/>
        <c:scaling>
          <c:orientation val="minMax"/>
        </c:scaling>
        <c:delete val="0"/>
        <c:axPos val="b"/>
        <c:numFmt formatCode="General" sourceLinked="1"/>
        <c:majorTickMark val="none"/>
        <c:minorTickMark val="none"/>
        <c:tickLblPos val="nextTo"/>
        <c:spPr>
          <a:ln>
            <a:solidFill>
              <a:schemeClr val="bg2">
                <a:lumMod val="20000"/>
                <a:lumOff val="80000"/>
              </a:schemeClr>
            </a:solidFill>
          </a:ln>
        </c:spPr>
        <c:txPr>
          <a:bodyPr/>
          <a:lstStyle/>
          <a:p>
            <a:pPr algn="ctr">
              <a:defRPr lang="en-US" sz="1050" b="1" i="0" u="none" strike="noStrike" kern="1200" baseline="0">
                <a:solidFill>
                  <a:schemeClr val="tx1">
                    <a:lumMod val="75000"/>
                    <a:lumOff val="25000"/>
                  </a:schemeClr>
                </a:solidFill>
                <a:latin typeface="Nunito Black" pitchFamily="2" charset="0"/>
                <a:ea typeface="+mn-ea"/>
                <a:cs typeface="+mn-cs"/>
              </a:defRPr>
            </a:pPr>
            <a:endParaRPr lang="nl-BE"/>
          </a:p>
        </c:txPr>
        <c:crossAx val="1077504527"/>
        <c:crosses val="autoZero"/>
        <c:auto val="1"/>
        <c:lblAlgn val="ctr"/>
        <c:lblOffset val="100"/>
        <c:noMultiLvlLbl val="0"/>
      </c:catAx>
      <c:valAx>
        <c:axId val="1930412095"/>
        <c:scaling>
          <c:orientation val="minMax"/>
        </c:scaling>
        <c:delete val="0"/>
        <c:axPos val="l"/>
        <c:numFmt formatCode="0%" sourceLinked="1"/>
        <c:majorTickMark val="none"/>
        <c:minorTickMark val="none"/>
        <c:tickLblPos val="none"/>
        <c:spPr>
          <a:ln>
            <a:noFill/>
          </a:ln>
        </c:spPr>
        <c:crossAx val="806894207"/>
        <c:crosses val="autoZero"/>
        <c:crossBetween val="between"/>
        <c:minorUnit val="0.2"/>
      </c:valAx>
      <c:catAx>
        <c:axId val="806894207"/>
        <c:scaling>
          <c:orientation val="minMax"/>
        </c:scaling>
        <c:delete val="1"/>
        <c:axPos val="b"/>
        <c:numFmt formatCode="General" sourceLinked="1"/>
        <c:majorTickMark val="out"/>
        <c:minorTickMark val="none"/>
        <c:tickLblPos val="nextTo"/>
        <c:crossAx val="1930412095"/>
        <c:crosses val="autoZero"/>
        <c:auto val="1"/>
        <c:lblAlgn val="ctr"/>
        <c:lblOffset val="100"/>
        <c:noMultiLvlLbl val="0"/>
      </c:cat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lgn="ctr">
        <a:defRPr lang="en-US" sz="900" b="0" i="0" u="none" strike="noStrike" kern="1200" baseline="0">
          <a:solidFill>
            <a:schemeClr val="tx1">
              <a:lumMod val="75000"/>
              <a:lumOff val="25000"/>
            </a:schemeClr>
          </a:solidFill>
          <a:latin typeface="Nunito" pitchFamily="2" charset="0"/>
          <a:ea typeface="+mn-ea"/>
          <a:cs typeface="+mn-cs"/>
        </a:defRPr>
      </a:pPr>
      <a:endParaRPr lang="nl-B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477682462397786E-2"/>
          <c:y val="8.5337491215623479E-2"/>
          <c:w val="0.91077579020224231"/>
          <c:h val="0.74027272627380325"/>
        </c:manualLayout>
      </c:layout>
      <c:barChart>
        <c:barDir val="col"/>
        <c:grouping val="percentStacked"/>
        <c:varyColors val="0"/>
        <c:ser>
          <c:idx val="10"/>
          <c:order val="10"/>
          <c:tx>
            <c:strRef>
              <c:f>'5. Data Bezoekers'!$B$25</c:f>
              <c:strCache>
                <c:ptCount val="1"/>
                <c:pt idx="0">
                  <c:v>Niet duurzaam %</c:v>
                </c:pt>
              </c:strCache>
            </c:strRef>
          </c:tx>
          <c:spPr>
            <a:solidFill>
              <a:schemeClr val="bg1"/>
            </a:solidFill>
            <a:ln>
              <a:solidFill>
                <a:schemeClr val="bg1"/>
              </a:solidFill>
            </a:ln>
            <a:effectLst/>
          </c:spPr>
          <c:invertIfNegative val="0"/>
          <c:dLbls>
            <c:delete val="1"/>
          </c:dLbls>
          <c:cat>
            <c:strRef>
              <c:f>'5. Data Bezoekers'!$C$12:$L$12</c:f>
              <c:strCache>
                <c:ptCount val="10"/>
                <c:pt idx="0">
                  <c:v>2021
n=0</c:v>
                </c:pt>
                <c:pt idx="1">
                  <c:v>2022
n=0</c:v>
                </c:pt>
                <c:pt idx="2">
                  <c:v>2023
n=0</c:v>
                </c:pt>
                <c:pt idx="3">
                  <c:v>2024
n=0</c:v>
                </c:pt>
                <c:pt idx="4">
                  <c:v>2025
n=0</c:v>
                </c:pt>
                <c:pt idx="5">
                  <c:v>2026
n=0</c:v>
                </c:pt>
                <c:pt idx="6">
                  <c:v>2027
n=0</c:v>
                </c:pt>
                <c:pt idx="7">
                  <c:v>2028
n=0</c:v>
                </c:pt>
                <c:pt idx="8">
                  <c:v>2029
n=0</c:v>
                </c:pt>
                <c:pt idx="9">
                  <c:v>2030
n=0</c:v>
                </c:pt>
              </c:strCache>
            </c:strRef>
          </c:cat>
          <c:val>
            <c:numRef>
              <c:f>'5. Data Bezoekers'!$C$25:$L$25</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6A41-477C-8A2B-8251BC0B18AB}"/>
            </c:ext>
          </c:extLst>
        </c:ser>
        <c:ser>
          <c:idx val="11"/>
          <c:order val="11"/>
          <c:tx>
            <c:strRef>
              <c:f>'5. Data Bezoekers'!$B$26</c:f>
              <c:strCache>
                <c:ptCount val="1"/>
                <c:pt idx="0">
                  <c:v>Duurzaam %</c:v>
                </c:pt>
              </c:strCache>
            </c:strRef>
          </c:tx>
          <c:spPr>
            <a:solidFill>
              <a:schemeClr val="accent1">
                <a:lumMod val="60000"/>
                <a:lumOff val="40000"/>
              </a:schemeClr>
            </a:solidFill>
            <a:ln>
              <a:noFill/>
            </a:ln>
            <a:effectLst/>
          </c:spPr>
          <c:invertIfNegative val="0"/>
          <c:dLbls>
            <c:dLbl>
              <c:idx val="0"/>
              <c:layout>
                <c:manualLayout>
                  <c:x val="4.4716343085718799E-2"/>
                  <c:y val="2.9826628197828407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8.9432686171437598E-2"/>
                      <c:h val="5.9653256395656815E-2"/>
                    </c:manualLayout>
                  </c15:layout>
                </c:ext>
                <c:ext xmlns:c16="http://schemas.microsoft.com/office/drawing/2014/chart" uri="{C3380CC4-5D6E-409C-BE32-E72D297353CC}">
                  <c16:uniqueId val="{0000000C-6A41-477C-8A2B-8251BC0B18AB}"/>
                </c:ext>
              </c:extLst>
            </c:dLbl>
            <c:dLbl>
              <c:idx val="1"/>
              <c:layout>
                <c:manualLayout>
                  <c:x val="4.4716343085718799E-2"/>
                  <c:y val="2.9826628197828407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8.9432686171437598E-2"/>
                      <c:h val="5.9653256395656815E-2"/>
                    </c:manualLayout>
                  </c15:layout>
                </c:ext>
                <c:ext xmlns:c16="http://schemas.microsoft.com/office/drawing/2014/chart" uri="{C3380CC4-5D6E-409C-BE32-E72D297353CC}">
                  <c16:uniqueId val="{0000000D-6A41-477C-8A2B-8251BC0B18AB}"/>
                </c:ext>
              </c:extLst>
            </c:dLbl>
            <c:dLbl>
              <c:idx val="2"/>
              <c:layout>
                <c:manualLayout>
                  <c:x val="4.4716343085718799E-2"/>
                  <c:y val="2.9826628197828407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8.9432686171437598E-2"/>
                      <c:h val="5.9653256395656815E-2"/>
                    </c:manualLayout>
                  </c15:layout>
                </c:ext>
                <c:ext xmlns:c16="http://schemas.microsoft.com/office/drawing/2014/chart" uri="{C3380CC4-5D6E-409C-BE32-E72D297353CC}">
                  <c16:uniqueId val="{0000000B-6A41-477C-8A2B-8251BC0B18AB}"/>
                </c:ext>
              </c:extLst>
            </c:dLbl>
            <c:dLbl>
              <c:idx val="3"/>
              <c:layout>
                <c:manualLayout>
                  <c:x val="4.4716343085718799E-2"/>
                  <c:y val="2.9826628197828407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8.9432686171437598E-2"/>
                      <c:h val="5.9653256395656815E-2"/>
                    </c:manualLayout>
                  </c15:layout>
                </c:ext>
                <c:ext xmlns:c16="http://schemas.microsoft.com/office/drawing/2014/chart" uri="{C3380CC4-5D6E-409C-BE32-E72D297353CC}">
                  <c16:uniqueId val="{0000000E-6A41-477C-8A2B-8251BC0B18AB}"/>
                </c:ext>
              </c:extLst>
            </c:dLbl>
            <c:dLbl>
              <c:idx val="4"/>
              <c:layout>
                <c:manualLayout>
                  <c:x val="4.4716343085718799E-2"/>
                  <c:y val="2.9826628197828407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8.9432686171437598E-2"/>
                      <c:h val="5.9653256395656815E-2"/>
                    </c:manualLayout>
                  </c15:layout>
                </c:ext>
                <c:ext xmlns:c16="http://schemas.microsoft.com/office/drawing/2014/chart" uri="{C3380CC4-5D6E-409C-BE32-E72D297353CC}">
                  <c16:uniqueId val="{0000000F-6A41-477C-8A2B-8251BC0B18AB}"/>
                </c:ext>
              </c:extLst>
            </c:dLbl>
            <c:dLbl>
              <c:idx val="5"/>
              <c:layout>
                <c:manualLayout>
                  <c:x val="4.4716343085718799E-2"/>
                  <c:y val="2.9826628197828407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8.9432686171437598E-2"/>
                      <c:h val="5.9653256395656815E-2"/>
                    </c:manualLayout>
                  </c15:layout>
                </c:ext>
                <c:ext xmlns:c16="http://schemas.microsoft.com/office/drawing/2014/chart" uri="{C3380CC4-5D6E-409C-BE32-E72D297353CC}">
                  <c16:uniqueId val="{00000010-6A41-477C-8A2B-8251BC0B18AB}"/>
                </c:ext>
              </c:extLst>
            </c:dLbl>
            <c:dLbl>
              <c:idx val="6"/>
              <c:layout>
                <c:manualLayout>
                  <c:x val="4.4716343085718799E-2"/>
                  <c:y val="2.9826628197828407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8.9432686171437598E-2"/>
                      <c:h val="5.9653256395656815E-2"/>
                    </c:manualLayout>
                  </c15:layout>
                </c:ext>
                <c:ext xmlns:c16="http://schemas.microsoft.com/office/drawing/2014/chart" uri="{C3380CC4-5D6E-409C-BE32-E72D297353CC}">
                  <c16:uniqueId val="{00000011-6A41-477C-8A2B-8251BC0B18AB}"/>
                </c:ext>
              </c:extLst>
            </c:dLbl>
            <c:dLbl>
              <c:idx val="7"/>
              <c:layout>
                <c:manualLayout>
                  <c:x val="4.4716343085718799E-2"/>
                  <c:y val="2.9826628197828407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8.9432686171437598E-2"/>
                      <c:h val="5.9653256395656815E-2"/>
                    </c:manualLayout>
                  </c15:layout>
                </c:ext>
                <c:ext xmlns:c16="http://schemas.microsoft.com/office/drawing/2014/chart" uri="{C3380CC4-5D6E-409C-BE32-E72D297353CC}">
                  <c16:uniqueId val="{00000012-6A41-477C-8A2B-8251BC0B18AB}"/>
                </c:ext>
              </c:extLst>
            </c:dLbl>
            <c:dLbl>
              <c:idx val="8"/>
              <c:layout>
                <c:manualLayout>
                  <c:x val="4.4716343085718799E-2"/>
                  <c:y val="2.9826628197828407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8.9432686171437598E-2"/>
                      <c:h val="5.9653256395656815E-2"/>
                    </c:manualLayout>
                  </c15:layout>
                </c:ext>
                <c:ext xmlns:c16="http://schemas.microsoft.com/office/drawing/2014/chart" uri="{C3380CC4-5D6E-409C-BE32-E72D297353CC}">
                  <c16:uniqueId val="{00000013-6A41-477C-8A2B-8251BC0B18AB}"/>
                </c:ext>
              </c:extLst>
            </c:dLbl>
            <c:dLbl>
              <c:idx val="9"/>
              <c:layout>
                <c:manualLayout>
                  <c:x val="-1.3795707815612733E-16"/>
                  <c:y val="-0.25306717770397413"/>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8.9432630875157529E-2"/>
                      <c:h val="5.9653340424261826E-2"/>
                    </c:manualLayout>
                  </c15:layout>
                </c:ext>
                <c:ext xmlns:c16="http://schemas.microsoft.com/office/drawing/2014/chart" uri="{C3380CC4-5D6E-409C-BE32-E72D297353CC}">
                  <c16:uniqueId val="{00000014-6A41-477C-8A2B-8251BC0B18AB}"/>
                </c:ext>
              </c:extLst>
            </c:dLbl>
            <c:numFmt formatCode="0%;\-0%;&quot;&quot;" sourceLinked="0"/>
            <c:spPr>
              <a:noFill/>
              <a:ln>
                <a:noFill/>
              </a:ln>
              <a:effectLst/>
            </c:spPr>
            <c:txPr>
              <a:bodyPr rot="0" spcFirstLastPara="1" vertOverflow="ellipsis" vert="horz" wrap="square" lIns="38100" tIns="19050" rIns="38100" bIns="19050" anchor="ctr" anchorCtr="0">
                <a:noAutofit/>
              </a:bodyPr>
              <a:lstStyle/>
              <a:p>
                <a:pPr algn="r">
                  <a:defRPr lang="en-US" sz="800" b="1" i="0" u="none" strike="noStrike" kern="1200" baseline="0">
                    <a:solidFill>
                      <a:schemeClr val="accent1">
                        <a:lumMod val="50000"/>
                      </a:schemeClr>
                    </a:solidFill>
                    <a:latin typeface="Nunito Black"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Data Bezoekers'!$C$12:$L$12</c:f>
              <c:strCache>
                <c:ptCount val="10"/>
                <c:pt idx="0">
                  <c:v>2021
n=0</c:v>
                </c:pt>
                <c:pt idx="1">
                  <c:v>2022
n=0</c:v>
                </c:pt>
                <c:pt idx="2">
                  <c:v>2023
n=0</c:v>
                </c:pt>
                <c:pt idx="3">
                  <c:v>2024
n=0</c:v>
                </c:pt>
                <c:pt idx="4">
                  <c:v>2025
n=0</c:v>
                </c:pt>
                <c:pt idx="5">
                  <c:v>2026
n=0</c:v>
                </c:pt>
                <c:pt idx="6">
                  <c:v>2027
n=0</c:v>
                </c:pt>
                <c:pt idx="7">
                  <c:v>2028
n=0</c:v>
                </c:pt>
                <c:pt idx="8">
                  <c:v>2029
n=0</c:v>
                </c:pt>
                <c:pt idx="9">
                  <c:v>2030
n=0</c:v>
                </c:pt>
              </c:strCache>
            </c:strRef>
          </c:cat>
          <c:val>
            <c:numRef>
              <c:f>'5. Data Bezoekers'!$C$26:$L$26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6A41-477C-8A2B-8251BC0B18AB}"/>
            </c:ext>
          </c:extLst>
        </c:ser>
        <c:dLbls>
          <c:showLegendKey val="0"/>
          <c:showVal val="1"/>
          <c:showCatName val="0"/>
          <c:showSerName val="0"/>
          <c:showPercent val="0"/>
          <c:showBubbleSize val="0"/>
        </c:dLbls>
        <c:gapWidth val="0"/>
        <c:overlap val="-100"/>
        <c:axId val="1889964880"/>
        <c:axId val="205979023"/>
      </c:barChart>
      <c:barChart>
        <c:barDir val="col"/>
        <c:grouping val="percentStacked"/>
        <c:varyColors val="0"/>
        <c:ser>
          <c:idx val="0"/>
          <c:order val="0"/>
          <c:tx>
            <c:strRef>
              <c:f>'5. Data Bezoekers'!$B$14</c:f>
              <c:strCache>
                <c:ptCount val="1"/>
                <c:pt idx="0">
                  <c:v>Wagen</c:v>
                </c:pt>
              </c:strCache>
            </c:strRef>
          </c:tx>
          <c:spPr>
            <a:solidFill>
              <a:srgbClr val="C00000"/>
            </a:solidFill>
            <a:ln>
              <a:solidFill>
                <a:schemeClr val="bg1"/>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lang="en-US" sz="800" b="1" i="0" u="none" strike="noStrike" kern="1200" baseline="0">
                    <a:solidFill>
                      <a:schemeClr val="bg1"/>
                    </a:solidFill>
                    <a:latin typeface="Nunito Black" pitchFamily="2" charset="0"/>
                    <a:ea typeface="+mn-ea"/>
                    <a:cs typeface="+mn-cs"/>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Data Bezoekers'!$C$12:$L$12</c:f>
              <c:strCache>
                <c:ptCount val="10"/>
                <c:pt idx="0">
                  <c:v>2021
n=0</c:v>
                </c:pt>
                <c:pt idx="1">
                  <c:v>2022
n=0</c:v>
                </c:pt>
                <c:pt idx="2">
                  <c:v>2023
n=0</c:v>
                </c:pt>
                <c:pt idx="3">
                  <c:v>2024
n=0</c:v>
                </c:pt>
                <c:pt idx="4">
                  <c:v>2025
n=0</c:v>
                </c:pt>
                <c:pt idx="5">
                  <c:v>2026
n=0</c:v>
                </c:pt>
                <c:pt idx="6">
                  <c:v>2027
n=0</c:v>
                </c:pt>
                <c:pt idx="7">
                  <c:v>2028
n=0</c:v>
                </c:pt>
                <c:pt idx="8">
                  <c:v>2029
n=0</c:v>
                </c:pt>
                <c:pt idx="9">
                  <c:v>2030
n=0</c:v>
                </c:pt>
              </c:strCache>
            </c:strRef>
          </c:cat>
          <c:val>
            <c:numRef>
              <c:f>'5. Data Bezoekers'!$C$14:$L$14</c:f>
              <c:numCache>
                <c:formatCode>General</c:formatCode>
                <c:ptCount val="10"/>
              </c:numCache>
            </c:numRef>
          </c:val>
          <c:extLst>
            <c:ext xmlns:c16="http://schemas.microsoft.com/office/drawing/2014/chart" uri="{C3380CC4-5D6E-409C-BE32-E72D297353CC}">
              <c16:uniqueId val="{00000005-A60D-44FA-8C00-536CF7B63698}"/>
            </c:ext>
          </c:extLst>
        </c:ser>
        <c:ser>
          <c:idx val="1"/>
          <c:order val="1"/>
          <c:tx>
            <c:strRef>
              <c:f>'5. Data Bezoekers'!$B$15</c:f>
              <c:strCache>
                <c:ptCount val="1"/>
                <c:pt idx="0">
                  <c:v>Motor-/bromfiets</c:v>
                </c:pt>
              </c:strCache>
            </c:strRef>
          </c:tx>
          <c:spPr>
            <a:solidFill>
              <a:srgbClr val="F6B13F"/>
            </a:solidFill>
            <a:ln>
              <a:solidFill>
                <a:schemeClr val="bg1"/>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lang="en-US" sz="800" b="1" i="0" u="none" strike="noStrike" kern="1200" baseline="0">
                    <a:solidFill>
                      <a:schemeClr val="bg1"/>
                    </a:solidFill>
                    <a:latin typeface="Nunito Black" pitchFamily="2" charset="0"/>
                    <a:ea typeface="+mn-ea"/>
                    <a:cs typeface="+mn-cs"/>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Data Bezoekers'!$C$12:$L$12</c:f>
              <c:strCache>
                <c:ptCount val="10"/>
                <c:pt idx="0">
                  <c:v>2021
n=0</c:v>
                </c:pt>
                <c:pt idx="1">
                  <c:v>2022
n=0</c:v>
                </c:pt>
                <c:pt idx="2">
                  <c:v>2023
n=0</c:v>
                </c:pt>
                <c:pt idx="3">
                  <c:v>2024
n=0</c:v>
                </c:pt>
                <c:pt idx="4">
                  <c:v>2025
n=0</c:v>
                </c:pt>
                <c:pt idx="5">
                  <c:v>2026
n=0</c:v>
                </c:pt>
                <c:pt idx="6">
                  <c:v>2027
n=0</c:v>
                </c:pt>
                <c:pt idx="7">
                  <c:v>2028
n=0</c:v>
                </c:pt>
                <c:pt idx="8">
                  <c:v>2029
n=0</c:v>
                </c:pt>
                <c:pt idx="9">
                  <c:v>2030
n=0</c:v>
                </c:pt>
              </c:strCache>
            </c:strRef>
          </c:cat>
          <c:val>
            <c:numRef>
              <c:f>'5. Data Bezoekers'!$C$15:$L$15</c:f>
              <c:numCache>
                <c:formatCode>General</c:formatCode>
                <c:ptCount val="10"/>
              </c:numCache>
            </c:numRef>
          </c:val>
          <c:extLst>
            <c:ext xmlns:c16="http://schemas.microsoft.com/office/drawing/2014/chart" uri="{C3380CC4-5D6E-409C-BE32-E72D297353CC}">
              <c16:uniqueId val="{00000000-6A41-477C-8A2B-8251BC0B18AB}"/>
            </c:ext>
          </c:extLst>
        </c:ser>
        <c:ser>
          <c:idx val="2"/>
          <c:order val="2"/>
          <c:tx>
            <c:strRef>
              <c:f>'5. Data Bezoekers'!$B$16</c:f>
              <c:strCache>
                <c:ptCount val="1"/>
                <c:pt idx="0">
                  <c:v>Carpool</c:v>
                </c:pt>
              </c:strCache>
            </c:strRef>
          </c:tx>
          <c:spPr>
            <a:solidFill>
              <a:srgbClr val="FF8080"/>
            </a:solidFill>
            <a:ln>
              <a:solidFill>
                <a:schemeClr val="bg1"/>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lang="en-US" sz="800" b="1" i="0" u="none" strike="noStrike" kern="1200" baseline="0">
                    <a:solidFill>
                      <a:schemeClr val="bg1"/>
                    </a:solidFill>
                    <a:latin typeface="Nunito Black" pitchFamily="2" charset="0"/>
                    <a:ea typeface="+mn-ea"/>
                    <a:cs typeface="+mn-cs"/>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Data Bezoekers'!$C$12:$L$12</c:f>
              <c:strCache>
                <c:ptCount val="10"/>
                <c:pt idx="0">
                  <c:v>2021
n=0</c:v>
                </c:pt>
                <c:pt idx="1">
                  <c:v>2022
n=0</c:v>
                </c:pt>
                <c:pt idx="2">
                  <c:v>2023
n=0</c:v>
                </c:pt>
                <c:pt idx="3">
                  <c:v>2024
n=0</c:v>
                </c:pt>
                <c:pt idx="4">
                  <c:v>2025
n=0</c:v>
                </c:pt>
                <c:pt idx="5">
                  <c:v>2026
n=0</c:v>
                </c:pt>
                <c:pt idx="6">
                  <c:v>2027
n=0</c:v>
                </c:pt>
                <c:pt idx="7">
                  <c:v>2028
n=0</c:v>
                </c:pt>
                <c:pt idx="8">
                  <c:v>2029
n=0</c:v>
                </c:pt>
                <c:pt idx="9">
                  <c:v>2030
n=0</c:v>
                </c:pt>
              </c:strCache>
            </c:strRef>
          </c:cat>
          <c:val>
            <c:numRef>
              <c:f>'5. Data Bezoekers'!$C$16:$L$16</c:f>
              <c:numCache>
                <c:formatCode>General</c:formatCode>
                <c:ptCount val="10"/>
              </c:numCache>
            </c:numRef>
          </c:val>
          <c:extLst>
            <c:ext xmlns:c16="http://schemas.microsoft.com/office/drawing/2014/chart" uri="{C3380CC4-5D6E-409C-BE32-E72D297353CC}">
              <c16:uniqueId val="{00000001-6A41-477C-8A2B-8251BC0B18AB}"/>
            </c:ext>
          </c:extLst>
        </c:ser>
        <c:ser>
          <c:idx val="3"/>
          <c:order val="3"/>
          <c:tx>
            <c:strRef>
              <c:f>'5. Data Bezoekers'!$B$17</c:f>
              <c:strCache>
                <c:ptCount val="1"/>
                <c:pt idx="0">
                  <c:v>Trein</c:v>
                </c:pt>
              </c:strCache>
            </c:strRef>
          </c:tx>
          <c:spPr>
            <a:solidFill>
              <a:srgbClr val="00B0F0"/>
            </a:solidFill>
            <a:ln w="9525">
              <a:solidFill>
                <a:schemeClr val="bg1">
                  <a:lumMod val="95000"/>
                </a:schemeClr>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lang="en-US" sz="800" b="1" i="0" u="none" strike="noStrike" kern="1200" baseline="0">
                    <a:solidFill>
                      <a:schemeClr val="bg1"/>
                    </a:solidFill>
                    <a:latin typeface="Nunito Black" pitchFamily="2" charset="0"/>
                    <a:ea typeface="+mn-ea"/>
                    <a:cs typeface="+mn-cs"/>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Data Bezoekers'!$C$12:$L$12</c:f>
              <c:strCache>
                <c:ptCount val="10"/>
                <c:pt idx="0">
                  <c:v>2021
n=0</c:v>
                </c:pt>
                <c:pt idx="1">
                  <c:v>2022
n=0</c:v>
                </c:pt>
                <c:pt idx="2">
                  <c:v>2023
n=0</c:v>
                </c:pt>
                <c:pt idx="3">
                  <c:v>2024
n=0</c:v>
                </c:pt>
                <c:pt idx="4">
                  <c:v>2025
n=0</c:v>
                </c:pt>
                <c:pt idx="5">
                  <c:v>2026
n=0</c:v>
                </c:pt>
                <c:pt idx="6">
                  <c:v>2027
n=0</c:v>
                </c:pt>
                <c:pt idx="7">
                  <c:v>2028
n=0</c:v>
                </c:pt>
                <c:pt idx="8">
                  <c:v>2029
n=0</c:v>
                </c:pt>
                <c:pt idx="9">
                  <c:v>2030
n=0</c:v>
                </c:pt>
              </c:strCache>
            </c:strRef>
          </c:cat>
          <c:val>
            <c:numRef>
              <c:f>'5. Data Bezoekers'!$C$17:$L$17</c:f>
              <c:numCache>
                <c:formatCode>General</c:formatCode>
                <c:ptCount val="10"/>
              </c:numCache>
            </c:numRef>
          </c:val>
          <c:extLst>
            <c:ext xmlns:c16="http://schemas.microsoft.com/office/drawing/2014/chart" uri="{C3380CC4-5D6E-409C-BE32-E72D297353CC}">
              <c16:uniqueId val="{00000002-6A41-477C-8A2B-8251BC0B18AB}"/>
            </c:ext>
          </c:extLst>
        </c:ser>
        <c:ser>
          <c:idx val="4"/>
          <c:order val="4"/>
          <c:tx>
            <c:strRef>
              <c:f>'5. Data Bezoekers'!$B$18</c:f>
              <c:strCache>
                <c:ptCount val="1"/>
                <c:pt idx="0">
                  <c:v>Bus/tram</c:v>
                </c:pt>
              </c:strCache>
            </c:strRef>
          </c:tx>
          <c:spPr>
            <a:solidFill>
              <a:srgbClr val="002060"/>
            </a:solidFill>
            <a:ln w="9525">
              <a:solidFill>
                <a:schemeClr val="bg1">
                  <a:lumMod val="95000"/>
                </a:schemeClr>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lang="en-US" sz="800" b="1" i="0" u="none" strike="noStrike" kern="1200" baseline="0">
                    <a:solidFill>
                      <a:schemeClr val="bg1"/>
                    </a:solidFill>
                    <a:latin typeface="Nunito Black" pitchFamily="2" charset="0"/>
                    <a:ea typeface="+mn-ea"/>
                    <a:cs typeface="+mn-cs"/>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Data Bezoekers'!$C$12:$L$12</c:f>
              <c:strCache>
                <c:ptCount val="10"/>
                <c:pt idx="0">
                  <c:v>2021
n=0</c:v>
                </c:pt>
                <c:pt idx="1">
                  <c:v>2022
n=0</c:v>
                </c:pt>
                <c:pt idx="2">
                  <c:v>2023
n=0</c:v>
                </c:pt>
                <c:pt idx="3">
                  <c:v>2024
n=0</c:v>
                </c:pt>
                <c:pt idx="4">
                  <c:v>2025
n=0</c:v>
                </c:pt>
                <c:pt idx="5">
                  <c:v>2026
n=0</c:v>
                </c:pt>
                <c:pt idx="6">
                  <c:v>2027
n=0</c:v>
                </c:pt>
                <c:pt idx="7">
                  <c:v>2028
n=0</c:v>
                </c:pt>
                <c:pt idx="8">
                  <c:v>2029
n=0</c:v>
                </c:pt>
                <c:pt idx="9">
                  <c:v>2030
n=0</c:v>
                </c:pt>
              </c:strCache>
            </c:strRef>
          </c:cat>
          <c:val>
            <c:numRef>
              <c:f>'5. Data Bezoekers'!$C$18:$L$18</c:f>
              <c:numCache>
                <c:formatCode>General</c:formatCode>
                <c:ptCount val="10"/>
              </c:numCache>
            </c:numRef>
          </c:val>
          <c:extLst>
            <c:ext xmlns:c16="http://schemas.microsoft.com/office/drawing/2014/chart" uri="{C3380CC4-5D6E-409C-BE32-E72D297353CC}">
              <c16:uniqueId val="{00000003-6A41-477C-8A2B-8251BC0B18AB}"/>
            </c:ext>
          </c:extLst>
        </c:ser>
        <c:ser>
          <c:idx val="5"/>
          <c:order val="5"/>
          <c:tx>
            <c:strRef>
              <c:f>'5. Data Bezoekers'!$B$19</c:f>
              <c:strCache>
                <c:ptCount val="1"/>
                <c:pt idx="0">
                  <c:v>Speedpedelec</c:v>
                </c:pt>
              </c:strCache>
            </c:strRef>
          </c:tx>
          <c:spPr>
            <a:solidFill>
              <a:srgbClr val="466A68"/>
            </a:solidFill>
            <a:ln w="9525">
              <a:solidFill>
                <a:schemeClr val="bg1">
                  <a:lumMod val="95000"/>
                </a:schemeClr>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lang="en-US" sz="800" b="1" i="0" u="none" strike="noStrike" kern="1200" baseline="0">
                    <a:solidFill>
                      <a:schemeClr val="bg1"/>
                    </a:solidFill>
                    <a:latin typeface="Nunito Black" pitchFamily="2" charset="0"/>
                    <a:ea typeface="+mn-ea"/>
                    <a:cs typeface="+mn-cs"/>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Data Bezoekers'!$C$12:$L$12</c:f>
              <c:strCache>
                <c:ptCount val="10"/>
                <c:pt idx="0">
                  <c:v>2021
n=0</c:v>
                </c:pt>
                <c:pt idx="1">
                  <c:v>2022
n=0</c:v>
                </c:pt>
                <c:pt idx="2">
                  <c:v>2023
n=0</c:v>
                </c:pt>
                <c:pt idx="3">
                  <c:v>2024
n=0</c:v>
                </c:pt>
                <c:pt idx="4">
                  <c:v>2025
n=0</c:v>
                </c:pt>
                <c:pt idx="5">
                  <c:v>2026
n=0</c:v>
                </c:pt>
                <c:pt idx="6">
                  <c:v>2027
n=0</c:v>
                </c:pt>
                <c:pt idx="7">
                  <c:v>2028
n=0</c:v>
                </c:pt>
                <c:pt idx="8">
                  <c:v>2029
n=0</c:v>
                </c:pt>
                <c:pt idx="9">
                  <c:v>2030
n=0</c:v>
                </c:pt>
              </c:strCache>
            </c:strRef>
          </c:cat>
          <c:val>
            <c:numRef>
              <c:f>'5. Data Bezoekers'!$C$19:$L$19</c:f>
              <c:numCache>
                <c:formatCode>General</c:formatCode>
                <c:ptCount val="10"/>
              </c:numCache>
            </c:numRef>
          </c:val>
          <c:extLst>
            <c:ext xmlns:c16="http://schemas.microsoft.com/office/drawing/2014/chart" uri="{C3380CC4-5D6E-409C-BE32-E72D297353CC}">
              <c16:uniqueId val="{00000004-6A41-477C-8A2B-8251BC0B18AB}"/>
            </c:ext>
          </c:extLst>
        </c:ser>
        <c:ser>
          <c:idx val="6"/>
          <c:order val="6"/>
          <c:tx>
            <c:strRef>
              <c:f>'5. Data Bezoekers'!$B$20</c:f>
              <c:strCache>
                <c:ptCount val="1"/>
                <c:pt idx="0">
                  <c:v>Elektrische fiets</c:v>
                </c:pt>
              </c:strCache>
            </c:strRef>
          </c:tx>
          <c:spPr>
            <a:solidFill>
              <a:srgbClr val="3A7831"/>
            </a:solidFill>
            <a:ln>
              <a:solidFill>
                <a:schemeClr val="bg1">
                  <a:lumMod val="95000"/>
                </a:schemeClr>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lang="en-US" sz="800" b="1" i="0" u="none" strike="noStrike" kern="1200" baseline="0">
                    <a:solidFill>
                      <a:schemeClr val="bg1"/>
                    </a:solidFill>
                    <a:latin typeface="Nunito Black" pitchFamily="2" charset="0"/>
                    <a:ea typeface="+mn-ea"/>
                    <a:cs typeface="+mn-cs"/>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Data Bezoekers'!$C$12:$L$12</c:f>
              <c:strCache>
                <c:ptCount val="10"/>
                <c:pt idx="0">
                  <c:v>2021
n=0</c:v>
                </c:pt>
                <c:pt idx="1">
                  <c:v>2022
n=0</c:v>
                </c:pt>
                <c:pt idx="2">
                  <c:v>2023
n=0</c:v>
                </c:pt>
                <c:pt idx="3">
                  <c:v>2024
n=0</c:v>
                </c:pt>
                <c:pt idx="4">
                  <c:v>2025
n=0</c:v>
                </c:pt>
                <c:pt idx="5">
                  <c:v>2026
n=0</c:v>
                </c:pt>
                <c:pt idx="6">
                  <c:v>2027
n=0</c:v>
                </c:pt>
                <c:pt idx="7">
                  <c:v>2028
n=0</c:v>
                </c:pt>
                <c:pt idx="8">
                  <c:v>2029
n=0</c:v>
                </c:pt>
                <c:pt idx="9">
                  <c:v>2030
n=0</c:v>
                </c:pt>
              </c:strCache>
            </c:strRef>
          </c:cat>
          <c:val>
            <c:numRef>
              <c:f>'5. Data Bezoekers'!$C$20:$L$20</c:f>
              <c:numCache>
                <c:formatCode>General</c:formatCode>
                <c:ptCount val="10"/>
              </c:numCache>
            </c:numRef>
          </c:val>
          <c:extLst>
            <c:ext xmlns:c16="http://schemas.microsoft.com/office/drawing/2014/chart" uri="{C3380CC4-5D6E-409C-BE32-E72D297353CC}">
              <c16:uniqueId val="{00000005-6A41-477C-8A2B-8251BC0B18AB}"/>
            </c:ext>
          </c:extLst>
        </c:ser>
        <c:ser>
          <c:idx val="7"/>
          <c:order val="7"/>
          <c:tx>
            <c:strRef>
              <c:f>'5. Data Bezoekers'!$B$21</c:f>
              <c:strCache>
                <c:ptCount val="1"/>
                <c:pt idx="0">
                  <c:v>Fiets</c:v>
                </c:pt>
              </c:strCache>
            </c:strRef>
          </c:tx>
          <c:spPr>
            <a:solidFill>
              <a:srgbClr val="6ABD5F"/>
            </a:solidFill>
            <a:ln>
              <a:solidFill>
                <a:schemeClr val="bg1">
                  <a:lumMod val="95000"/>
                </a:schemeClr>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lang="en-US" sz="800" b="1" i="0" u="none" strike="noStrike" kern="1200" baseline="0">
                    <a:solidFill>
                      <a:schemeClr val="bg1"/>
                    </a:solidFill>
                    <a:latin typeface="Nunito Black" pitchFamily="2" charset="0"/>
                    <a:ea typeface="+mn-ea"/>
                    <a:cs typeface="+mn-cs"/>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Data Bezoekers'!$C$12:$L$12</c:f>
              <c:strCache>
                <c:ptCount val="10"/>
                <c:pt idx="0">
                  <c:v>2021
n=0</c:v>
                </c:pt>
                <c:pt idx="1">
                  <c:v>2022
n=0</c:v>
                </c:pt>
                <c:pt idx="2">
                  <c:v>2023
n=0</c:v>
                </c:pt>
                <c:pt idx="3">
                  <c:v>2024
n=0</c:v>
                </c:pt>
                <c:pt idx="4">
                  <c:v>2025
n=0</c:v>
                </c:pt>
                <c:pt idx="5">
                  <c:v>2026
n=0</c:v>
                </c:pt>
                <c:pt idx="6">
                  <c:v>2027
n=0</c:v>
                </c:pt>
                <c:pt idx="7">
                  <c:v>2028
n=0</c:v>
                </c:pt>
                <c:pt idx="8">
                  <c:v>2029
n=0</c:v>
                </c:pt>
                <c:pt idx="9">
                  <c:v>2030
n=0</c:v>
                </c:pt>
              </c:strCache>
            </c:strRef>
          </c:cat>
          <c:val>
            <c:numRef>
              <c:f>'5. Data Bezoekers'!$C$21:$L$21</c:f>
              <c:numCache>
                <c:formatCode>General</c:formatCode>
                <c:ptCount val="10"/>
              </c:numCache>
            </c:numRef>
          </c:val>
          <c:extLst>
            <c:ext xmlns:c16="http://schemas.microsoft.com/office/drawing/2014/chart" uri="{C3380CC4-5D6E-409C-BE32-E72D297353CC}">
              <c16:uniqueId val="{00000006-6A41-477C-8A2B-8251BC0B18AB}"/>
            </c:ext>
          </c:extLst>
        </c:ser>
        <c:ser>
          <c:idx val="8"/>
          <c:order val="8"/>
          <c:tx>
            <c:strRef>
              <c:f>'5. Data Bezoekers'!$B$22</c:f>
              <c:strCache>
                <c:ptCount val="1"/>
                <c:pt idx="0">
                  <c:v>Te voet</c:v>
                </c:pt>
              </c:strCache>
            </c:strRef>
          </c:tx>
          <c:spPr>
            <a:solidFill>
              <a:srgbClr val="BCE2B8"/>
            </a:solidFill>
            <a:ln>
              <a:solidFill>
                <a:schemeClr val="bg1">
                  <a:lumMod val="95000"/>
                </a:schemeClr>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lang="en-US" sz="800" b="1" i="0" u="none" strike="noStrike" kern="1200" baseline="0">
                    <a:solidFill>
                      <a:schemeClr val="bg1"/>
                    </a:solidFill>
                    <a:latin typeface="Nunito Black" pitchFamily="2" charset="0"/>
                    <a:ea typeface="+mn-ea"/>
                    <a:cs typeface="+mn-cs"/>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Data Bezoekers'!$C$12:$L$12</c:f>
              <c:strCache>
                <c:ptCount val="10"/>
                <c:pt idx="0">
                  <c:v>2021
n=0</c:v>
                </c:pt>
                <c:pt idx="1">
                  <c:v>2022
n=0</c:v>
                </c:pt>
                <c:pt idx="2">
                  <c:v>2023
n=0</c:v>
                </c:pt>
                <c:pt idx="3">
                  <c:v>2024
n=0</c:v>
                </c:pt>
                <c:pt idx="4">
                  <c:v>2025
n=0</c:v>
                </c:pt>
                <c:pt idx="5">
                  <c:v>2026
n=0</c:v>
                </c:pt>
                <c:pt idx="6">
                  <c:v>2027
n=0</c:v>
                </c:pt>
                <c:pt idx="7">
                  <c:v>2028
n=0</c:v>
                </c:pt>
                <c:pt idx="8">
                  <c:v>2029
n=0</c:v>
                </c:pt>
                <c:pt idx="9">
                  <c:v>2030
n=0</c:v>
                </c:pt>
              </c:strCache>
            </c:strRef>
          </c:cat>
          <c:val>
            <c:numRef>
              <c:f>'5. Data Bezoekers'!$C$22:$L$22</c:f>
              <c:numCache>
                <c:formatCode>General</c:formatCode>
                <c:ptCount val="10"/>
              </c:numCache>
            </c:numRef>
          </c:val>
          <c:extLst>
            <c:ext xmlns:c16="http://schemas.microsoft.com/office/drawing/2014/chart" uri="{C3380CC4-5D6E-409C-BE32-E72D297353CC}">
              <c16:uniqueId val="{00000007-6A41-477C-8A2B-8251BC0B18AB}"/>
            </c:ext>
          </c:extLst>
        </c:ser>
        <c:ser>
          <c:idx val="9"/>
          <c:order val="9"/>
          <c:tx>
            <c:strRef>
              <c:f>'5. Data Bezoekers'!$B$23</c:f>
              <c:strCache>
                <c:ptCount val="1"/>
                <c:pt idx="0">
                  <c:v>Andere</c:v>
                </c:pt>
              </c:strCache>
            </c:strRef>
          </c:tx>
          <c:spPr>
            <a:solidFill>
              <a:srgbClr val="BFBFBF"/>
            </a:solidFill>
            <a:ln>
              <a:solidFill>
                <a:schemeClr val="bg1"/>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lang="en-US" sz="800" b="1" i="0" u="none" strike="noStrike" kern="1200" baseline="0">
                    <a:solidFill>
                      <a:schemeClr val="bg1"/>
                    </a:solidFill>
                    <a:latin typeface="Nunito Black" pitchFamily="2" charset="0"/>
                    <a:ea typeface="+mn-ea"/>
                    <a:cs typeface="+mn-cs"/>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Data Bezoekers'!$C$12:$L$12</c:f>
              <c:strCache>
                <c:ptCount val="10"/>
                <c:pt idx="0">
                  <c:v>2021
n=0</c:v>
                </c:pt>
                <c:pt idx="1">
                  <c:v>2022
n=0</c:v>
                </c:pt>
                <c:pt idx="2">
                  <c:v>2023
n=0</c:v>
                </c:pt>
                <c:pt idx="3">
                  <c:v>2024
n=0</c:v>
                </c:pt>
                <c:pt idx="4">
                  <c:v>2025
n=0</c:v>
                </c:pt>
                <c:pt idx="5">
                  <c:v>2026
n=0</c:v>
                </c:pt>
                <c:pt idx="6">
                  <c:v>2027
n=0</c:v>
                </c:pt>
                <c:pt idx="7">
                  <c:v>2028
n=0</c:v>
                </c:pt>
                <c:pt idx="8">
                  <c:v>2029
n=0</c:v>
                </c:pt>
                <c:pt idx="9">
                  <c:v>2030
n=0</c:v>
                </c:pt>
              </c:strCache>
            </c:strRef>
          </c:cat>
          <c:val>
            <c:numRef>
              <c:f>'5. Data Bezoekers'!$C$23:$L$23</c:f>
              <c:numCache>
                <c:formatCode>General</c:formatCode>
                <c:ptCount val="10"/>
              </c:numCache>
            </c:numRef>
          </c:val>
          <c:extLst>
            <c:ext xmlns:c16="http://schemas.microsoft.com/office/drawing/2014/chart" uri="{C3380CC4-5D6E-409C-BE32-E72D297353CC}">
              <c16:uniqueId val="{00000008-6A41-477C-8A2B-8251BC0B18AB}"/>
            </c:ext>
          </c:extLst>
        </c:ser>
        <c:dLbls>
          <c:showLegendKey val="0"/>
          <c:showVal val="1"/>
          <c:showCatName val="0"/>
          <c:showSerName val="0"/>
          <c:showPercent val="0"/>
          <c:showBubbleSize val="0"/>
        </c:dLbls>
        <c:gapWidth val="100"/>
        <c:overlap val="100"/>
        <c:axId val="1085245727"/>
        <c:axId val="1075213071"/>
      </c:barChart>
      <c:valAx>
        <c:axId val="205979023"/>
        <c:scaling>
          <c:orientation val="minMax"/>
        </c:scaling>
        <c:delete val="0"/>
        <c:axPos val="l"/>
        <c:majorGridlines>
          <c:spPr>
            <a:ln w="9525" cap="flat" cmpd="sng" algn="ctr">
              <a:solidFill>
                <a:schemeClr val="bg2">
                  <a:lumMod val="20000"/>
                  <a:lumOff val="8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lgn="ctr">
              <a:defRPr lang="en-US" sz="900" b="0" i="0" u="none" strike="noStrike" kern="1200" baseline="0">
                <a:solidFill>
                  <a:schemeClr val="tx1">
                    <a:lumMod val="75000"/>
                    <a:lumOff val="25000"/>
                  </a:schemeClr>
                </a:solidFill>
                <a:latin typeface="Nunito" pitchFamily="2" charset="0"/>
                <a:ea typeface="+mn-ea"/>
                <a:cs typeface="+mn-cs"/>
              </a:defRPr>
            </a:pPr>
            <a:endParaRPr lang="nl-BE"/>
          </a:p>
        </c:txPr>
        <c:crossAx val="1889964880"/>
        <c:crosses val="autoZero"/>
        <c:crossBetween val="between"/>
        <c:minorUnit val="0.2"/>
      </c:valAx>
      <c:catAx>
        <c:axId val="1889964880"/>
        <c:scaling>
          <c:orientation val="minMax"/>
        </c:scaling>
        <c:delete val="0"/>
        <c:axPos val="b"/>
        <c:numFmt formatCode="General" sourceLinked="1"/>
        <c:majorTickMark val="none"/>
        <c:minorTickMark val="none"/>
        <c:tickLblPos val="nextTo"/>
        <c:spPr>
          <a:noFill/>
          <a:ln w="9525" cap="flat" cmpd="sng" algn="ctr">
            <a:solidFill>
              <a:schemeClr val="bg2">
                <a:lumMod val="20000"/>
                <a:lumOff val="80000"/>
              </a:schemeClr>
            </a:solidFill>
            <a:round/>
          </a:ln>
          <a:effectLst/>
        </c:spPr>
        <c:txPr>
          <a:bodyPr rot="-60000000" spcFirstLastPara="1" vertOverflow="ellipsis" vert="horz" wrap="square" anchor="ctr" anchorCtr="1"/>
          <a:lstStyle/>
          <a:p>
            <a:pPr>
              <a:defRPr lang="en-US" sz="1000" b="0" i="0" u="none" strike="noStrike" kern="1200" baseline="0">
                <a:solidFill>
                  <a:schemeClr val="tx1">
                    <a:lumMod val="75000"/>
                    <a:lumOff val="25000"/>
                  </a:schemeClr>
                </a:solidFill>
                <a:latin typeface="Nunito Light" pitchFamily="2" charset="0"/>
                <a:ea typeface="+mn-ea"/>
                <a:cs typeface="+mn-cs"/>
              </a:defRPr>
            </a:pPr>
            <a:endParaRPr lang="nl-BE"/>
          </a:p>
        </c:txPr>
        <c:crossAx val="205979023"/>
        <c:crosses val="autoZero"/>
        <c:auto val="1"/>
        <c:lblAlgn val="ctr"/>
        <c:lblOffset val="100"/>
        <c:noMultiLvlLbl val="0"/>
      </c:catAx>
      <c:valAx>
        <c:axId val="1075213071"/>
        <c:scaling>
          <c:orientation val="minMax"/>
        </c:scaling>
        <c:delete val="0"/>
        <c:axPos val="r"/>
        <c:numFmt formatCode="0%" sourceLinked="1"/>
        <c:majorTickMark val="out"/>
        <c:minorTickMark val="none"/>
        <c:tickLblPos val="none"/>
        <c:spPr>
          <a:noFill/>
          <a:ln>
            <a:noFill/>
          </a:ln>
          <a:effectLst/>
        </c:spPr>
        <c:txPr>
          <a:bodyPr rot="-60000000" spcFirstLastPara="1" vertOverflow="ellipsis" vert="horz" wrap="square" anchor="ctr" anchorCtr="1"/>
          <a:lstStyle/>
          <a:p>
            <a:pPr>
              <a:defRPr lang="en-US" sz="800" b="0" i="0" u="none" strike="noStrike" kern="1200" baseline="0">
                <a:solidFill>
                  <a:schemeClr val="tx1">
                    <a:lumMod val="75000"/>
                    <a:lumOff val="25000"/>
                  </a:schemeClr>
                </a:solidFill>
                <a:latin typeface="Nunito Light" pitchFamily="2" charset="0"/>
                <a:ea typeface="+mn-ea"/>
                <a:cs typeface="+mn-cs"/>
              </a:defRPr>
            </a:pPr>
            <a:endParaRPr lang="nl-BE"/>
          </a:p>
        </c:txPr>
        <c:crossAx val="1085245727"/>
        <c:crosses val="max"/>
        <c:crossBetween val="between"/>
        <c:minorUnit val="0.2"/>
      </c:valAx>
      <c:catAx>
        <c:axId val="1085245727"/>
        <c:scaling>
          <c:orientation val="minMax"/>
        </c:scaling>
        <c:delete val="1"/>
        <c:axPos val="b"/>
        <c:numFmt formatCode="General" sourceLinked="1"/>
        <c:majorTickMark val="out"/>
        <c:minorTickMark val="none"/>
        <c:tickLblPos val="nextTo"/>
        <c:crossAx val="1075213071"/>
        <c:crosses val="autoZero"/>
        <c:auto val="1"/>
        <c:lblAlgn val="ctr"/>
        <c:lblOffset val="100"/>
        <c:noMultiLvlLbl val="0"/>
      </c:cat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lgn="ctr">
        <a:defRPr lang="en-US" sz="800" b="1" i="0" u="none" strike="noStrike" kern="1200" baseline="0">
          <a:solidFill>
            <a:schemeClr val="bg1"/>
          </a:solidFill>
          <a:latin typeface="Nunito Black" pitchFamily="2" charset="0"/>
          <a:ea typeface="+mn-ea"/>
          <a:cs typeface="+mn-cs"/>
        </a:defRPr>
      </a:pPr>
      <a:endParaRPr lang="nl-B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37962901703871E-2"/>
          <c:y val="0.20425725386191568"/>
          <c:w val="0.88965596672578551"/>
          <c:h val="0.68874850567382162"/>
        </c:manualLayout>
      </c:layout>
      <c:barChart>
        <c:barDir val="col"/>
        <c:grouping val="stacked"/>
        <c:varyColors val="0"/>
        <c:ser>
          <c:idx val="1"/>
          <c:order val="1"/>
          <c:tx>
            <c:strRef>
              <c:f>'5. Data Bezoekers'!$B$27</c:f>
              <c:strCache>
                <c:ptCount val="1"/>
                <c:pt idx="0">
                  <c:v>Niet duurzaam n</c:v>
                </c:pt>
              </c:strCache>
            </c:strRef>
          </c:tx>
          <c:spPr>
            <a:solidFill>
              <a:schemeClr val="accent2"/>
            </a:solidFill>
            <a:ln>
              <a:solidFill>
                <a:schemeClr val="bg1"/>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Nunito ExtraBold"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 Data Bezoekers'!$C$13:$L$13</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'5. Data Bezoekers'!$C$27:$L$27</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55B-4D2D-9C34-3784BBCA8605}"/>
            </c:ext>
          </c:extLst>
        </c:ser>
        <c:ser>
          <c:idx val="2"/>
          <c:order val="2"/>
          <c:tx>
            <c:strRef>
              <c:f>'5. Data Bezoekers'!$B$28</c:f>
              <c:strCache>
                <c:ptCount val="1"/>
                <c:pt idx="0">
                  <c:v>Duurzaam n</c:v>
                </c:pt>
              </c:strCache>
            </c:strRef>
          </c:tx>
          <c:spPr>
            <a:solidFill>
              <a:schemeClr val="accent1"/>
            </a:solidFill>
            <a:ln>
              <a:solidFill>
                <a:schemeClr val="bg1"/>
              </a:solid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bg1"/>
                    </a:solidFill>
                    <a:latin typeface="Nunito ExtraBold"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 Data Bezoekers'!$C$13:$L$13</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'5. Data Bezoekers'!$C$28:$L$28</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5B-4D2D-9C34-3784BBCA8605}"/>
            </c:ext>
          </c:extLst>
        </c:ser>
        <c:dLbls>
          <c:showLegendKey val="0"/>
          <c:showVal val="0"/>
          <c:showCatName val="0"/>
          <c:showSerName val="0"/>
          <c:showPercent val="0"/>
          <c:showBubbleSize val="0"/>
        </c:dLbls>
        <c:gapWidth val="60"/>
        <c:overlap val="100"/>
        <c:axId val="1176815552"/>
        <c:axId val="1176816032"/>
      </c:barChart>
      <c:lineChart>
        <c:grouping val="standard"/>
        <c:varyColors val="0"/>
        <c:ser>
          <c:idx val="0"/>
          <c:order val="0"/>
          <c:tx>
            <c:strRef>
              <c:f>'5. Data Bezoekers'!$B$24</c:f>
              <c:strCache>
                <c:ptCount val="1"/>
                <c:pt idx="0">
                  <c:v>Totaal</c:v>
                </c:pt>
              </c:strCache>
            </c:strRef>
          </c:tx>
          <c:spPr>
            <a:ln w="28575" cap="rnd">
              <a:noFill/>
              <a:round/>
            </a:ln>
            <a:effectLst/>
          </c:spPr>
          <c:marker>
            <c:symbol val="circle"/>
            <c:size val="5"/>
            <c:spPr>
              <a:noFill/>
              <a:ln w="9525">
                <a:noFill/>
              </a:ln>
              <a:effectLst/>
            </c:spPr>
          </c:marker>
          <c:dLbls>
            <c:numFmt formatCode="0;\-0;&quot;&quot;" sourceLinked="0"/>
            <c:spPr>
              <a:solidFill>
                <a:schemeClr val="accent5"/>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Nunito ExtraBold" pitchFamily="2" charset="0"/>
                    <a:ea typeface="+mn-ea"/>
                    <a:cs typeface="+mn-cs"/>
                  </a:defRPr>
                </a:pPr>
                <a:endParaRPr lang="nl-B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 Data Bezoekers'!$C$13:$L$13</c:f>
              <c:numCache>
                <c:formatCode>General</c:formatCode>
                <c:ptCount val="10"/>
                <c:pt idx="0">
                  <c:v>2021</c:v>
                </c:pt>
                <c:pt idx="1">
                  <c:v>2022</c:v>
                </c:pt>
                <c:pt idx="2">
                  <c:v>2023</c:v>
                </c:pt>
                <c:pt idx="3">
                  <c:v>2024</c:v>
                </c:pt>
                <c:pt idx="4">
                  <c:v>2025</c:v>
                </c:pt>
                <c:pt idx="5">
                  <c:v>2026</c:v>
                </c:pt>
                <c:pt idx="6">
                  <c:v>2027</c:v>
                </c:pt>
                <c:pt idx="7">
                  <c:v>2028</c:v>
                </c:pt>
                <c:pt idx="8">
                  <c:v>2029</c:v>
                </c:pt>
                <c:pt idx="9">
                  <c:v>2030</c:v>
                </c:pt>
              </c:numCache>
            </c:numRef>
          </c:cat>
          <c:val>
            <c:numRef>
              <c:f>'5. Data Bezoekers'!$C$24:$L$24</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53FB-4634-8B01-7F893F5475D5}"/>
            </c:ext>
          </c:extLst>
        </c:ser>
        <c:dLbls>
          <c:showLegendKey val="0"/>
          <c:showVal val="0"/>
          <c:showCatName val="0"/>
          <c:showSerName val="0"/>
          <c:showPercent val="0"/>
          <c:showBubbleSize val="0"/>
        </c:dLbls>
        <c:marker val="1"/>
        <c:smooth val="0"/>
        <c:axId val="1176815552"/>
        <c:axId val="1176816032"/>
      </c:lineChart>
      <c:catAx>
        <c:axId val="117681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Nunito Light" pitchFamily="2" charset="0"/>
                <a:ea typeface="+mn-ea"/>
                <a:cs typeface="+mn-cs"/>
              </a:defRPr>
            </a:pPr>
            <a:endParaRPr lang="nl-BE"/>
          </a:p>
        </c:txPr>
        <c:crossAx val="1176816032"/>
        <c:crosses val="autoZero"/>
        <c:auto val="1"/>
        <c:lblAlgn val="ctr"/>
        <c:lblOffset val="100"/>
        <c:noMultiLvlLbl val="0"/>
      </c:catAx>
      <c:valAx>
        <c:axId val="1176816032"/>
        <c:scaling>
          <c:orientation val="minMax"/>
        </c:scaling>
        <c:delete val="0"/>
        <c:axPos val="l"/>
        <c:majorGridlines>
          <c:spPr>
            <a:ln w="9525" cap="flat" cmpd="sng" algn="ctr">
              <a:solidFill>
                <a:schemeClr val="bg2">
                  <a:lumMod val="20000"/>
                  <a:lumOff val="8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176815552"/>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717222184815445E-2"/>
          <c:y val="0.11078874019165524"/>
          <c:w val="0.75915457565607913"/>
          <c:h val="0.77535158677128901"/>
        </c:manualLayout>
      </c:layout>
      <c:barChart>
        <c:barDir val="col"/>
        <c:grouping val="stacked"/>
        <c:varyColors val="0"/>
        <c:ser>
          <c:idx val="0"/>
          <c:order val="0"/>
          <c:tx>
            <c:strRef>
              <c:f>'3. Nulmeting bezoekers'!$E$83</c:f>
              <c:strCache>
                <c:ptCount val="1"/>
                <c:pt idx="0">
                  <c:v>Vertrekkende bezoekers</c:v>
                </c:pt>
              </c:strCache>
            </c:strRef>
          </c:tx>
          <c:spPr>
            <a:solidFill>
              <a:schemeClr val="accent2"/>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Nulmeting bezoekers'!$C$84:$C$102</c:f>
              <c:strCache>
                <c:ptCount val="19"/>
                <c:pt idx="0">
                  <c:v>6u</c:v>
                </c:pt>
                <c:pt idx="1">
                  <c:v>7u</c:v>
                </c:pt>
                <c:pt idx="2">
                  <c:v>8u</c:v>
                </c:pt>
                <c:pt idx="3">
                  <c:v>9u</c:v>
                </c:pt>
                <c:pt idx="4">
                  <c:v>10u</c:v>
                </c:pt>
                <c:pt idx="5">
                  <c:v>11u</c:v>
                </c:pt>
                <c:pt idx="6">
                  <c:v>12u</c:v>
                </c:pt>
                <c:pt idx="7">
                  <c:v>13u</c:v>
                </c:pt>
                <c:pt idx="8">
                  <c:v>14u</c:v>
                </c:pt>
                <c:pt idx="9">
                  <c:v>15u</c:v>
                </c:pt>
                <c:pt idx="10">
                  <c:v>16u</c:v>
                </c:pt>
                <c:pt idx="11">
                  <c:v>17u</c:v>
                </c:pt>
                <c:pt idx="12">
                  <c:v>18u</c:v>
                </c:pt>
                <c:pt idx="13">
                  <c:v>19u</c:v>
                </c:pt>
                <c:pt idx="14">
                  <c:v>20u</c:v>
                </c:pt>
                <c:pt idx="15">
                  <c:v>21u</c:v>
                </c:pt>
                <c:pt idx="16">
                  <c:v>22u</c:v>
                </c:pt>
                <c:pt idx="17">
                  <c:v>23u</c:v>
                </c:pt>
                <c:pt idx="18">
                  <c:v>24u</c:v>
                </c:pt>
              </c:strCache>
            </c:strRef>
          </c:cat>
          <c:val>
            <c:numRef>
              <c:f>'3. Nulmeting bezoekers'!$F$84:$F$102</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1-DC0C-4ED6-BD2F-2634E25F89BC}"/>
            </c:ext>
          </c:extLst>
        </c:ser>
        <c:ser>
          <c:idx val="1"/>
          <c:order val="1"/>
          <c:tx>
            <c:strRef>
              <c:f>'3. Nulmeting bezoekers'!$D$83</c:f>
              <c:strCache>
                <c:ptCount val="1"/>
                <c:pt idx="0">
                  <c:v>Toekomende bezoekers</c:v>
                </c:pt>
              </c:strCache>
            </c:strRef>
          </c:tx>
          <c:spPr>
            <a:solidFill>
              <a:schemeClr val="accent1"/>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Nulmeting bezoekers'!$C$84:$C$102</c:f>
              <c:strCache>
                <c:ptCount val="19"/>
                <c:pt idx="0">
                  <c:v>6u</c:v>
                </c:pt>
                <c:pt idx="1">
                  <c:v>7u</c:v>
                </c:pt>
                <c:pt idx="2">
                  <c:v>8u</c:v>
                </c:pt>
                <c:pt idx="3">
                  <c:v>9u</c:v>
                </c:pt>
                <c:pt idx="4">
                  <c:v>10u</c:v>
                </c:pt>
                <c:pt idx="5">
                  <c:v>11u</c:v>
                </c:pt>
                <c:pt idx="6">
                  <c:v>12u</c:v>
                </c:pt>
                <c:pt idx="7">
                  <c:v>13u</c:v>
                </c:pt>
                <c:pt idx="8">
                  <c:v>14u</c:v>
                </c:pt>
                <c:pt idx="9">
                  <c:v>15u</c:v>
                </c:pt>
                <c:pt idx="10">
                  <c:v>16u</c:v>
                </c:pt>
                <c:pt idx="11">
                  <c:v>17u</c:v>
                </c:pt>
                <c:pt idx="12">
                  <c:v>18u</c:v>
                </c:pt>
                <c:pt idx="13">
                  <c:v>19u</c:v>
                </c:pt>
                <c:pt idx="14">
                  <c:v>20u</c:v>
                </c:pt>
                <c:pt idx="15">
                  <c:v>21u</c:v>
                </c:pt>
                <c:pt idx="16">
                  <c:v>22u</c:v>
                </c:pt>
                <c:pt idx="17">
                  <c:v>23u</c:v>
                </c:pt>
                <c:pt idx="18">
                  <c:v>24u</c:v>
                </c:pt>
              </c:strCache>
            </c:strRef>
          </c:cat>
          <c:val>
            <c:numRef>
              <c:f>'3. Nulmeting bezoekers'!$D$84:$D$102</c:f>
              <c:numCache>
                <c:formatCode>General</c:formatCode>
                <c:ptCount val="19"/>
              </c:numCache>
            </c:numRef>
          </c:val>
          <c:extLst>
            <c:ext xmlns:c16="http://schemas.microsoft.com/office/drawing/2014/chart" uri="{C3380CC4-5D6E-409C-BE32-E72D297353CC}">
              <c16:uniqueId val="{00000013-735B-42D6-A923-1A90ED559F67}"/>
            </c:ext>
          </c:extLst>
        </c:ser>
        <c:dLbls>
          <c:showLegendKey val="0"/>
          <c:showVal val="0"/>
          <c:showCatName val="0"/>
          <c:showSerName val="0"/>
          <c:showPercent val="0"/>
          <c:showBubbleSize val="0"/>
        </c:dLbls>
        <c:gapWidth val="80"/>
        <c:overlap val="100"/>
        <c:axId val="751039072"/>
        <c:axId val="751041952"/>
      </c:barChart>
      <c:lineChart>
        <c:grouping val="standard"/>
        <c:varyColors val="0"/>
        <c:ser>
          <c:idx val="2"/>
          <c:order val="2"/>
          <c:tx>
            <c:strRef>
              <c:f>'3. Nulmeting bezoekers'!$G$83</c:f>
              <c:strCache>
                <c:ptCount val="1"/>
                <c:pt idx="0">
                  <c:v>Aanwezige bezoekers</c:v>
                </c:pt>
              </c:strCache>
            </c:strRef>
          </c:tx>
          <c:spPr>
            <a:ln w="28575" cap="rnd">
              <a:solidFill>
                <a:schemeClr val="bg2">
                  <a:lumMod val="75000"/>
                </a:schemeClr>
              </a:solidFill>
              <a:round/>
            </a:ln>
            <a:effectLst/>
          </c:spPr>
          <c:marker>
            <c:symbol val="circle"/>
            <c:size val="5"/>
            <c:spPr>
              <a:solidFill>
                <a:schemeClr val="bg2">
                  <a:lumMod val="75000"/>
                </a:schemeClr>
              </a:solidFill>
              <a:ln w="9525">
                <a:solidFill>
                  <a:schemeClr val="bg2">
                    <a:lumMod val="75000"/>
                  </a:schemeClr>
                </a:solidFill>
              </a:ln>
              <a:effectLst/>
            </c:spPr>
          </c:marker>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bg2">
                        <a:lumMod val="75000"/>
                      </a:schemeClr>
                    </a:solidFill>
                    <a:latin typeface="Nunito Black" pitchFamily="2" charset="0"/>
                    <a:ea typeface="+mn-ea"/>
                    <a:cs typeface="+mn-cs"/>
                  </a:defRPr>
                </a:pPr>
                <a:endParaRPr lang="nl-B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Nulmeting bezoekers'!$C$84:$C$102</c:f>
              <c:strCache>
                <c:ptCount val="19"/>
                <c:pt idx="0">
                  <c:v>6u</c:v>
                </c:pt>
                <c:pt idx="1">
                  <c:v>7u</c:v>
                </c:pt>
                <c:pt idx="2">
                  <c:v>8u</c:v>
                </c:pt>
                <c:pt idx="3">
                  <c:v>9u</c:v>
                </c:pt>
                <c:pt idx="4">
                  <c:v>10u</c:v>
                </c:pt>
                <c:pt idx="5">
                  <c:v>11u</c:v>
                </c:pt>
                <c:pt idx="6">
                  <c:v>12u</c:v>
                </c:pt>
                <c:pt idx="7">
                  <c:v>13u</c:v>
                </c:pt>
                <c:pt idx="8">
                  <c:v>14u</c:v>
                </c:pt>
                <c:pt idx="9">
                  <c:v>15u</c:v>
                </c:pt>
                <c:pt idx="10">
                  <c:v>16u</c:v>
                </c:pt>
                <c:pt idx="11">
                  <c:v>17u</c:v>
                </c:pt>
                <c:pt idx="12">
                  <c:v>18u</c:v>
                </c:pt>
                <c:pt idx="13">
                  <c:v>19u</c:v>
                </c:pt>
                <c:pt idx="14">
                  <c:v>20u</c:v>
                </c:pt>
                <c:pt idx="15">
                  <c:v>21u</c:v>
                </c:pt>
                <c:pt idx="16">
                  <c:v>22u</c:v>
                </c:pt>
                <c:pt idx="17">
                  <c:v>23u</c:v>
                </c:pt>
                <c:pt idx="18">
                  <c:v>24u</c:v>
                </c:pt>
              </c:strCache>
            </c:strRef>
          </c:cat>
          <c:val>
            <c:numRef>
              <c:f>'3. Nulmeting bezoekers'!$G$84:$G$102</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2-DC0C-4ED6-BD2F-2634E25F89BC}"/>
            </c:ext>
          </c:extLst>
        </c:ser>
        <c:dLbls>
          <c:showLegendKey val="0"/>
          <c:showVal val="0"/>
          <c:showCatName val="0"/>
          <c:showSerName val="0"/>
          <c:showPercent val="0"/>
          <c:showBubbleSize val="0"/>
        </c:dLbls>
        <c:marker val="1"/>
        <c:smooth val="0"/>
        <c:axId val="751039072"/>
        <c:axId val="751041952"/>
      </c:lineChart>
      <c:catAx>
        <c:axId val="7510390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lumMod val="65000"/>
                    <a:lumOff val="35000"/>
                  </a:schemeClr>
                </a:solidFill>
                <a:latin typeface="Nunito Light" pitchFamily="2" charset="0"/>
                <a:ea typeface="+mn-ea"/>
                <a:cs typeface="+mn-cs"/>
              </a:defRPr>
            </a:pPr>
            <a:endParaRPr lang="nl-BE"/>
          </a:p>
        </c:txPr>
        <c:crossAx val="751041952"/>
        <c:crosses val="autoZero"/>
        <c:auto val="1"/>
        <c:lblAlgn val="ctr"/>
        <c:lblOffset val="100"/>
        <c:noMultiLvlLbl val="0"/>
      </c:catAx>
      <c:valAx>
        <c:axId val="751041952"/>
        <c:scaling>
          <c:orientation val="minMax"/>
        </c:scaling>
        <c:delete val="0"/>
        <c:axPos val="l"/>
        <c:majorGridlines>
          <c:spPr>
            <a:ln w="9525" cap="flat" cmpd="sng" algn="ctr">
              <a:solidFill>
                <a:schemeClr val="bg2">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900" b="0" i="0" u="none" strike="noStrike" kern="1200" baseline="0">
                <a:solidFill>
                  <a:schemeClr val="bg2">
                    <a:lumMod val="75000"/>
                  </a:schemeClr>
                </a:solidFill>
                <a:latin typeface="Nunito" pitchFamily="2" charset="0"/>
                <a:ea typeface="+mn-ea"/>
                <a:cs typeface="+mn-cs"/>
              </a:defRPr>
            </a:pPr>
            <a:endParaRPr lang="nl-BE"/>
          </a:p>
        </c:txPr>
        <c:crossAx val="751039072"/>
        <c:crosses val="autoZero"/>
        <c:crossBetween val="between"/>
      </c:valAx>
      <c:spPr>
        <a:noFill/>
        <a:ln>
          <a:noFill/>
        </a:ln>
        <a:effectLst/>
      </c:spPr>
    </c:plotArea>
    <c:legend>
      <c:legendPos val="r"/>
      <c:layout>
        <c:manualLayout>
          <c:xMode val="edge"/>
          <c:yMode val="edge"/>
          <c:x val="0.8288361877264897"/>
          <c:y val="0.44670605076719422"/>
          <c:w val="0.16296206919860143"/>
          <c:h val="0.110798576602130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039258908720223E-2"/>
          <c:y val="7.6378662850231149E-2"/>
          <c:w val="0.92225905836044453"/>
          <c:h val="0.80801952096080187"/>
        </c:manualLayout>
      </c:layout>
      <c:barChart>
        <c:barDir val="col"/>
        <c:grouping val="clustered"/>
        <c:varyColors val="0"/>
        <c:ser>
          <c:idx val="1"/>
          <c:order val="0"/>
          <c:spPr>
            <a:solidFill>
              <a:schemeClr val="bg2">
                <a:lumMod val="50000"/>
              </a:schemeClr>
            </a:solidFill>
            <a:ln>
              <a:noFill/>
            </a:ln>
            <a:effectLst/>
          </c:spPr>
          <c:invertIfNegative val="0"/>
          <c:dPt>
            <c:idx val="5"/>
            <c:invertIfNegative val="0"/>
            <c:bubble3D val="0"/>
            <c:spPr>
              <a:solidFill>
                <a:schemeClr val="tx2">
                  <a:lumMod val="50000"/>
                  <a:lumOff val="50000"/>
                </a:schemeClr>
              </a:solidFill>
              <a:ln>
                <a:noFill/>
              </a:ln>
              <a:effectLst/>
            </c:spPr>
            <c:extLst>
              <c:ext xmlns:c16="http://schemas.microsoft.com/office/drawing/2014/chart" uri="{C3380CC4-5D6E-409C-BE32-E72D297353CC}">
                <c16:uniqueId val="{0000001D-DACB-4D24-910E-3AC2E5BDA8F0}"/>
              </c:ext>
            </c:extLst>
          </c:dPt>
          <c:dPt>
            <c:idx val="6"/>
            <c:invertIfNegative val="0"/>
            <c:bubble3D val="0"/>
            <c:spPr>
              <a:solidFill>
                <a:schemeClr val="tx2">
                  <a:lumMod val="50000"/>
                  <a:lumOff val="50000"/>
                </a:schemeClr>
              </a:solidFill>
              <a:ln>
                <a:noFill/>
              </a:ln>
              <a:effectLst/>
            </c:spPr>
            <c:extLst>
              <c:ext xmlns:c16="http://schemas.microsoft.com/office/drawing/2014/chart" uri="{C3380CC4-5D6E-409C-BE32-E72D297353CC}">
                <c16:uniqueId val="{0000001E-DACB-4D24-910E-3AC2E5BDA8F0}"/>
              </c:ext>
            </c:extLst>
          </c:dPt>
          <c:dLbls>
            <c:dLbl>
              <c:idx val="0"/>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bg2">
                          <a:lumMod val="50000"/>
                        </a:schemeClr>
                      </a:solidFill>
                      <a:latin typeface="Nunito ExtraBold" pitchFamily="2" charset="0"/>
                      <a:ea typeface="+mn-ea"/>
                      <a:cs typeface="+mn-cs"/>
                    </a:defRPr>
                  </a:pPr>
                  <a:endParaRPr lang="nl-BE"/>
                </a:p>
              </c:txPr>
              <c:dLblPos val="outEnd"/>
              <c:showLegendKey val="0"/>
              <c:showVal val="1"/>
              <c:showCatName val="0"/>
              <c:showSerName val="0"/>
              <c:showPercent val="0"/>
              <c:showBubbleSize val="0"/>
              <c:extLst>
                <c:ext xmlns:c16="http://schemas.microsoft.com/office/drawing/2014/chart" uri="{C3380CC4-5D6E-409C-BE32-E72D297353CC}">
                  <c16:uniqueId val="{00000023-DACB-4D24-910E-3AC2E5BDA8F0}"/>
                </c:ext>
              </c:extLst>
            </c:dLbl>
            <c:dLbl>
              <c:idx val="1"/>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bg2">
                          <a:lumMod val="50000"/>
                        </a:schemeClr>
                      </a:solidFill>
                      <a:latin typeface="Nunito ExtraBold" pitchFamily="2" charset="0"/>
                      <a:ea typeface="+mn-ea"/>
                      <a:cs typeface="+mn-cs"/>
                    </a:defRPr>
                  </a:pPr>
                  <a:endParaRPr lang="nl-BE"/>
                </a:p>
              </c:txPr>
              <c:dLblPos val="outEnd"/>
              <c:showLegendKey val="0"/>
              <c:showVal val="1"/>
              <c:showCatName val="0"/>
              <c:showSerName val="0"/>
              <c:showPercent val="0"/>
              <c:showBubbleSize val="0"/>
              <c:extLst>
                <c:ext xmlns:c16="http://schemas.microsoft.com/office/drawing/2014/chart" uri="{C3380CC4-5D6E-409C-BE32-E72D297353CC}">
                  <c16:uniqueId val="{00000022-DACB-4D24-910E-3AC2E5BDA8F0}"/>
                </c:ext>
              </c:extLst>
            </c:dLbl>
            <c:dLbl>
              <c:idx val="2"/>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bg2">
                          <a:lumMod val="50000"/>
                        </a:schemeClr>
                      </a:solidFill>
                      <a:latin typeface="Nunito ExtraBold" pitchFamily="2" charset="0"/>
                      <a:ea typeface="+mn-ea"/>
                      <a:cs typeface="+mn-cs"/>
                    </a:defRPr>
                  </a:pPr>
                  <a:endParaRPr lang="nl-BE"/>
                </a:p>
              </c:txPr>
              <c:dLblPos val="outEnd"/>
              <c:showLegendKey val="0"/>
              <c:showVal val="1"/>
              <c:showCatName val="0"/>
              <c:showSerName val="0"/>
              <c:showPercent val="0"/>
              <c:showBubbleSize val="0"/>
              <c:extLst>
                <c:ext xmlns:c16="http://schemas.microsoft.com/office/drawing/2014/chart" uri="{C3380CC4-5D6E-409C-BE32-E72D297353CC}">
                  <c16:uniqueId val="{00000021-DACB-4D24-910E-3AC2E5BDA8F0}"/>
                </c:ext>
              </c:extLst>
            </c:dLbl>
            <c:dLbl>
              <c:idx val="3"/>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bg2">
                          <a:lumMod val="50000"/>
                        </a:schemeClr>
                      </a:solidFill>
                      <a:latin typeface="Nunito ExtraBold" pitchFamily="2" charset="0"/>
                      <a:ea typeface="+mn-ea"/>
                      <a:cs typeface="+mn-cs"/>
                    </a:defRPr>
                  </a:pPr>
                  <a:endParaRPr lang="nl-BE"/>
                </a:p>
              </c:txPr>
              <c:dLblPos val="outEnd"/>
              <c:showLegendKey val="0"/>
              <c:showVal val="1"/>
              <c:showCatName val="0"/>
              <c:showSerName val="0"/>
              <c:showPercent val="0"/>
              <c:showBubbleSize val="0"/>
              <c:extLst>
                <c:ext xmlns:c16="http://schemas.microsoft.com/office/drawing/2014/chart" uri="{C3380CC4-5D6E-409C-BE32-E72D297353CC}">
                  <c16:uniqueId val="{00000020-DACB-4D24-910E-3AC2E5BDA8F0}"/>
                </c:ext>
              </c:extLst>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lumMod val="50000"/>
                        </a:schemeClr>
                      </a:solidFill>
                      <a:latin typeface="Nunito ExtraBold" pitchFamily="2" charset="0"/>
                      <a:ea typeface="+mn-ea"/>
                      <a:cs typeface="+mn-cs"/>
                    </a:defRPr>
                  </a:pPr>
                  <a:endParaRPr lang="nl-BE"/>
                </a:p>
              </c:txPr>
              <c:dLblPos val="outEnd"/>
              <c:showLegendKey val="0"/>
              <c:showVal val="1"/>
              <c:showCatName val="0"/>
              <c:showSerName val="0"/>
              <c:showPercent val="0"/>
              <c:showBubbleSize val="0"/>
              <c:extLst>
                <c:ext xmlns:c16="http://schemas.microsoft.com/office/drawing/2014/chart" uri="{C3380CC4-5D6E-409C-BE32-E72D297353CC}">
                  <c16:uniqueId val="{0000001F-DACB-4D24-910E-3AC2E5BDA8F0}"/>
                </c:ext>
              </c:extLst>
            </c:dLbl>
            <c:dLbl>
              <c:idx val="5"/>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lumMod val="50000"/>
                          <a:lumOff val="50000"/>
                        </a:schemeClr>
                      </a:solidFill>
                      <a:latin typeface="Nunito ExtraBold" pitchFamily="2" charset="0"/>
                      <a:ea typeface="+mn-ea"/>
                      <a:cs typeface="+mn-cs"/>
                    </a:defRPr>
                  </a:pPr>
                  <a:endParaRPr lang="nl-BE"/>
                </a:p>
              </c:txPr>
              <c:dLblPos val="outEnd"/>
              <c:showLegendKey val="0"/>
              <c:showVal val="1"/>
              <c:showCatName val="0"/>
              <c:showSerName val="0"/>
              <c:showPercent val="0"/>
              <c:showBubbleSize val="0"/>
              <c:extLst>
                <c:ext xmlns:c16="http://schemas.microsoft.com/office/drawing/2014/chart" uri="{C3380CC4-5D6E-409C-BE32-E72D297353CC}">
                  <c16:uniqueId val="{0000001D-DACB-4D24-910E-3AC2E5BDA8F0}"/>
                </c:ext>
              </c:extLst>
            </c:dLbl>
            <c:dLbl>
              <c:idx val="6"/>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tx2">
                          <a:lumMod val="50000"/>
                          <a:lumOff val="50000"/>
                        </a:schemeClr>
                      </a:solidFill>
                      <a:latin typeface="Nunito ExtraBold" pitchFamily="2" charset="0"/>
                      <a:ea typeface="+mn-ea"/>
                      <a:cs typeface="+mn-cs"/>
                    </a:defRPr>
                  </a:pPr>
                  <a:endParaRPr lang="nl-BE"/>
                </a:p>
              </c:txPr>
              <c:dLblPos val="outEnd"/>
              <c:showLegendKey val="0"/>
              <c:showVal val="1"/>
              <c:showCatName val="0"/>
              <c:showSerName val="0"/>
              <c:showPercent val="0"/>
              <c:showBubbleSize val="0"/>
              <c:extLst>
                <c:ext xmlns:c16="http://schemas.microsoft.com/office/drawing/2014/chart" uri="{C3380CC4-5D6E-409C-BE32-E72D297353CC}">
                  <c16:uniqueId val="{0000001E-DACB-4D24-910E-3AC2E5BDA8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Nunito ExtraBold" pitchFamily="2" charset="0"/>
                    <a:ea typeface="+mn-ea"/>
                    <a:cs typeface="+mn-cs"/>
                  </a:defRPr>
                </a:pPr>
                <a:endParaRPr lang="nl-B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Nulmeting bezoekers'!$C$44:$C$50</c:f>
              <c:strCache>
                <c:ptCount val="7"/>
                <c:pt idx="0">
                  <c:v>Maandag</c:v>
                </c:pt>
                <c:pt idx="1">
                  <c:v>Dinsdag</c:v>
                </c:pt>
                <c:pt idx="2">
                  <c:v>Woensdag</c:v>
                </c:pt>
                <c:pt idx="3">
                  <c:v>Donderdag</c:v>
                </c:pt>
                <c:pt idx="4">
                  <c:v>Vrijdag</c:v>
                </c:pt>
                <c:pt idx="5">
                  <c:v>Zaterdag</c:v>
                </c:pt>
                <c:pt idx="6">
                  <c:v>Zondag</c:v>
                </c:pt>
              </c:strCache>
            </c:strRef>
          </c:cat>
          <c:val>
            <c:numRef>
              <c:f>'3. Nulmeting bezoekers'!$E$44:$E$50</c:f>
              <c:numCache>
                <c:formatCode>General</c:formatCode>
                <c:ptCount val="7"/>
              </c:numCache>
            </c:numRef>
          </c:val>
          <c:extLst>
            <c:ext xmlns:c16="http://schemas.microsoft.com/office/drawing/2014/chart" uri="{C3380CC4-5D6E-409C-BE32-E72D297353CC}">
              <c16:uniqueId val="{00000000-0BCF-4F36-80A4-E2B5FB8C8FF1}"/>
            </c:ext>
          </c:extLst>
        </c:ser>
        <c:ser>
          <c:idx val="0"/>
          <c:order val="1"/>
          <c:spPr>
            <a:solidFill>
              <a:schemeClr val="accent1"/>
            </a:solidFill>
            <a:ln>
              <a:noFill/>
            </a:ln>
            <a:effectLst/>
          </c:spPr>
          <c:invertIfNegative val="0"/>
          <c:cat>
            <c:strRef>
              <c:f>'3. Nulmeting bezoekers'!$C$44:$C$50</c:f>
              <c:strCache>
                <c:ptCount val="7"/>
                <c:pt idx="0">
                  <c:v>Maandag</c:v>
                </c:pt>
                <c:pt idx="1">
                  <c:v>Dinsdag</c:v>
                </c:pt>
                <c:pt idx="2">
                  <c:v>Woensdag</c:v>
                </c:pt>
                <c:pt idx="3">
                  <c:v>Donderdag</c:v>
                </c:pt>
                <c:pt idx="4">
                  <c:v>Vrijdag</c:v>
                </c:pt>
                <c:pt idx="5">
                  <c:v>Zaterdag</c:v>
                </c:pt>
                <c:pt idx="6">
                  <c:v>Zondag</c:v>
                </c:pt>
              </c:strCache>
            </c:strRef>
          </c:cat>
          <c:val>
            <c:numRef>
              <c:f>'3. Nulmeting bezoekers'!$F$44:$F$50</c:f>
            </c:numRef>
          </c:val>
          <c:extLst>
            <c:ext xmlns:c16="http://schemas.microsoft.com/office/drawing/2014/chart" uri="{C3380CC4-5D6E-409C-BE32-E72D297353CC}">
              <c16:uniqueId val="{0000000D-DACB-4D24-910E-3AC2E5BDA8F0}"/>
            </c:ext>
          </c:extLst>
        </c:ser>
        <c:dLbls>
          <c:showLegendKey val="0"/>
          <c:showVal val="0"/>
          <c:showCatName val="0"/>
          <c:showSerName val="0"/>
          <c:showPercent val="0"/>
          <c:showBubbleSize val="0"/>
        </c:dLbls>
        <c:gapWidth val="219"/>
        <c:axId val="93932816"/>
        <c:axId val="93928496"/>
      </c:barChart>
      <c:lineChart>
        <c:grouping val="standard"/>
        <c:varyColors val="0"/>
        <c:ser>
          <c:idx val="2"/>
          <c:order val="2"/>
          <c:spPr>
            <a:ln w="28575" cap="rnd">
              <a:solidFill>
                <a:schemeClr val="bg2"/>
              </a:solidFill>
              <a:round/>
            </a:ln>
            <a:effectLst/>
          </c:spPr>
          <c:marker>
            <c:symbol val="none"/>
          </c:marker>
          <c:dLbls>
            <c:dLbl>
              <c:idx val="0"/>
              <c:spPr>
                <a:solidFill>
                  <a:schemeClr val="bg2"/>
                </a:solid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bg1"/>
                      </a:solidFill>
                      <a:latin typeface="Nunito ExtraBold" pitchFamily="2" charset="0"/>
                      <a:ea typeface="+mn-ea"/>
                      <a:cs typeface="+mn-cs"/>
                    </a:defRPr>
                  </a:pPr>
                  <a:endParaRPr lang="nl-BE"/>
                </a:p>
              </c:txPr>
              <c:dLblPos val="l"/>
              <c:showLegendKey val="0"/>
              <c:showVal val="1"/>
              <c:showCatName val="0"/>
              <c:showSerName val="0"/>
              <c:showPercent val="0"/>
              <c:showBubbleSize val="0"/>
              <c:extLst>
                <c:ext xmlns:c16="http://schemas.microsoft.com/office/drawing/2014/chart" uri="{C3380CC4-5D6E-409C-BE32-E72D297353CC}">
                  <c16:uniqueId val="{00000014-DACB-4D24-910E-3AC2E5BDA8F0}"/>
                </c:ext>
              </c:extLst>
            </c:dLbl>
            <c:dLbl>
              <c:idx val="1"/>
              <c:delete val="1"/>
              <c:extLst>
                <c:ext xmlns:c15="http://schemas.microsoft.com/office/drawing/2012/chart" uri="{CE6537A1-D6FC-4f65-9D91-7224C49458BB}"/>
                <c:ext xmlns:c16="http://schemas.microsoft.com/office/drawing/2014/chart" uri="{C3380CC4-5D6E-409C-BE32-E72D297353CC}">
                  <c16:uniqueId val="{00000013-DACB-4D24-910E-3AC2E5BDA8F0}"/>
                </c:ext>
              </c:extLst>
            </c:dLbl>
            <c:dLbl>
              <c:idx val="2"/>
              <c:delete val="1"/>
              <c:extLst>
                <c:ext xmlns:c15="http://schemas.microsoft.com/office/drawing/2012/chart" uri="{CE6537A1-D6FC-4f65-9D91-7224C49458BB}"/>
                <c:ext xmlns:c16="http://schemas.microsoft.com/office/drawing/2014/chart" uri="{C3380CC4-5D6E-409C-BE32-E72D297353CC}">
                  <c16:uniqueId val="{00000012-DACB-4D24-910E-3AC2E5BDA8F0}"/>
                </c:ext>
              </c:extLst>
            </c:dLbl>
            <c:dLbl>
              <c:idx val="3"/>
              <c:delete val="1"/>
              <c:extLst>
                <c:ext xmlns:c15="http://schemas.microsoft.com/office/drawing/2012/chart" uri="{CE6537A1-D6FC-4f65-9D91-7224C49458BB}"/>
                <c:ext xmlns:c16="http://schemas.microsoft.com/office/drawing/2014/chart" uri="{C3380CC4-5D6E-409C-BE32-E72D297353CC}">
                  <c16:uniqueId val="{00000011-DACB-4D24-910E-3AC2E5BDA8F0}"/>
                </c:ext>
              </c:extLst>
            </c:dLbl>
            <c:dLbl>
              <c:idx val="4"/>
              <c:delete val="1"/>
              <c:extLst>
                <c:ext xmlns:c15="http://schemas.microsoft.com/office/drawing/2012/chart" uri="{CE6537A1-D6FC-4f65-9D91-7224C49458BB}"/>
                <c:ext xmlns:c16="http://schemas.microsoft.com/office/drawing/2014/chart" uri="{C3380CC4-5D6E-409C-BE32-E72D297353CC}">
                  <c16:uniqueId val="{00000010-DACB-4D24-910E-3AC2E5BDA8F0}"/>
                </c:ext>
              </c:extLst>
            </c:dLbl>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bg1"/>
                    </a:solidFill>
                    <a:latin typeface="Nunito ExtraBold" pitchFamily="2" charset="0"/>
                    <a:ea typeface="+mn-ea"/>
                    <a:cs typeface="+mn-cs"/>
                  </a:defRPr>
                </a:pPr>
                <a:endParaRPr lang="nl-BE"/>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 Nulmeting bezoekers'!$D$44:$D$50</c:f>
              <c:numCache>
                <c:formatCode>m/d/yyyy</c:formatCode>
                <c:ptCount val="7"/>
                <c:pt idx="0">
                  <c:v>45803</c:v>
                </c:pt>
              </c:numCache>
            </c:numRef>
          </c:cat>
          <c:val>
            <c:numRef>
              <c:f>'3. Nulmeting bezoekers'!$G$44:$G$50</c:f>
              <c:numCache>
                <c:formatCode>0</c:formatCode>
                <c:ptCount val="7"/>
                <c:pt idx="0">
                  <c:v>0</c:v>
                </c:pt>
                <c:pt idx="1">
                  <c:v>0</c:v>
                </c:pt>
                <c:pt idx="2">
                  <c:v>0</c:v>
                </c:pt>
                <c:pt idx="3">
                  <c:v>0</c:v>
                </c:pt>
                <c:pt idx="4">
                  <c:v>0</c:v>
                </c:pt>
              </c:numCache>
            </c:numRef>
          </c:val>
          <c:smooth val="0"/>
          <c:extLst>
            <c:ext xmlns:c16="http://schemas.microsoft.com/office/drawing/2014/chart" uri="{C3380CC4-5D6E-409C-BE32-E72D297353CC}">
              <c16:uniqueId val="{0000000E-DACB-4D24-910E-3AC2E5BDA8F0}"/>
            </c:ext>
          </c:extLst>
        </c:ser>
        <c:ser>
          <c:idx val="3"/>
          <c:order val="3"/>
          <c:spPr>
            <a:ln w="28575" cap="rnd">
              <a:solidFill>
                <a:schemeClr val="accent5"/>
              </a:solidFill>
              <a:round/>
            </a:ln>
            <a:effectLst/>
          </c:spPr>
          <c:marker>
            <c:symbol val="none"/>
          </c:marker>
          <c:dLbls>
            <c:dLbl>
              <c:idx val="5"/>
              <c:delete val="1"/>
              <c:extLst>
                <c:ext xmlns:c15="http://schemas.microsoft.com/office/drawing/2012/chart" uri="{CE6537A1-D6FC-4f65-9D91-7224C49458BB}"/>
                <c:ext xmlns:c16="http://schemas.microsoft.com/office/drawing/2014/chart" uri="{C3380CC4-5D6E-409C-BE32-E72D297353CC}">
                  <c16:uniqueId val="{0000001B-DACB-4D24-910E-3AC2E5BDA8F0}"/>
                </c:ext>
              </c:extLst>
            </c:dLbl>
            <c:dLbl>
              <c:idx val="6"/>
              <c:spPr>
                <a:solidFill>
                  <a:schemeClr val="accent5"/>
                </a:solid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bg1"/>
                      </a:solidFill>
                      <a:latin typeface="Nunito ExtraBold" pitchFamily="2" charset="0"/>
                      <a:ea typeface="+mn-ea"/>
                      <a:cs typeface="+mn-cs"/>
                    </a:defRPr>
                  </a:pPr>
                  <a:endParaRPr lang="nl-BE"/>
                </a:p>
              </c:txPr>
              <c:dLblPos val="r"/>
              <c:showLegendKey val="0"/>
              <c:showVal val="1"/>
              <c:showCatName val="0"/>
              <c:showSerName val="0"/>
              <c:showPercent val="0"/>
              <c:showBubbleSize val="0"/>
              <c:extLst>
                <c:ext xmlns:c16="http://schemas.microsoft.com/office/drawing/2014/chart" uri="{C3380CC4-5D6E-409C-BE32-E72D297353CC}">
                  <c16:uniqueId val="{0000001C-DACB-4D24-910E-3AC2E5BDA8F0}"/>
                </c:ext>
              </c:extLst>
            </c:dLbl>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bg1"/>
                    </a:solidFill>
                    <a:latin typeface="Nunito ExtraBold" pitchFamily="2" charset="0"/>
                    <a:ea typeface="+mn-ea"/>
                    <a:cs typeface="+mn-cs"/>
                  </a:defRPr>
                </a:pPr>
                <a:endParaRPr lang="nl-BE"/>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 Nulmeting bezoekers'!$D$44:$D$50</c:f>
              <c:numCache>
                <c:formatCode>m/d/yyyy</c:formatCode>
                <c:ptCount val="7"/>
                <c:pt idx="0">
                  <c:v>45803</c:v>
                </c:pt>
              </c:numCache>
            </c:numRef>
          </c:cat>
          <c:val>
            <c:numRef>
              <c:f>'3. Nulmeting bezoekers'!$H$44:$H$50</c:f>
              <c:numCache>
                <c:formatCode>0</c:formatCode>
                <c:ptCount val="7"/>
                <c:pt idx="5">
                  <c:v>0</c:v>
                </c:pt>
                <c:pt idx="6">
                  <c:v>0</c:v>
                </c:pt>
              </c:numCache>
            </c:numRef>
          </c:val>
          <c:smooth val="0"/>
          <c:extLst>
            <c:ext xmlns:c16="http://schemas.microsoft.com/office/drawing/2014/chart" uri="{C3380CC4-5D6E-409C-BE32-E72D297353CC}">
              <c16:uniqueId val="{0000001A-DACB-4D24-910E-3AC2E5BDA8F0}"/>
            </c:ext>
          </c:extLst>
        </c:ser>
        <c:dLbls>
          <c:showLegendKey val="0"/>
          <c:showVal val="0"/>
          <c:showCatName val="0"/>
          <c:showSerName val="0"/>
          <c:showPercent val="0"/>
          <c:showBubbleSize val="0"/>
        </c:dLbls>
        <c:marker val="1"/>
        <c:smooth val="0"/>
        <c:axId val="93932816"/>
        <c:axId val="93928496"/>
      </c:lineChart>
      <c:catAx>
        <c:axId val="93932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lumMod val="65000"/>
                    <a:lumOff val="35000"/>
                  </a:schemeClr>
                </a:solidFill>
                <a:latin typeface="Nunito Black" pitchFamily="2" charset="0"/>
                <a:ea typeface="+mn-ea"/>
                <a:cs typeface="+mn-cs"/>
              </a:defRPr>
            </a:pPr>
            <a:endParaRPr lang="nl-BE"/>
          </a:p>
        </c:txPr>
        <c:crossAx val="93928496"/>
        <c:crosses val="autoZero"/>
        <c:auto val="1"/>
        <c:lblAlgn val="ctr"/>
        <c:lblOffset val="100"/>
        <c:noMultiLvlLbl val="0"/>
      </c:catAx>
      <c:valAx>
        <c:axId val="93928496"/>
        <c:scaling>
          <c:orientation val="minMax"/>
        </c:scaling>
        <c:delete val="0"/>
        <c:axPos val="l"/>
        <c:majorGridlines>
          <c:spPr>
            <a:ln w="9525" cap="flat" cmpd="sng" algn="ctr">
              <a:solidFill>
                <a:schemeClr val="bg2">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Nunito" panose="00000500000000000000" pitchFamily="2" charset="0"/>
                <a:ea typeface="+mn-ea"/>
                <a:cs typeface="+mn-cs"/>
              </a:defRPr>
            </a:pPr>
            <a:endParaRPr lang="nl-BE"/>
          </a:p>
        </c:txPr>
        <c:crossAx val="93932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001652555802047E-2"/>
          <c:y val="9.7856518445130838E-2"/>
          <c:w val="0.76051883815773602"/>
          <c:h val="0.788458534879655"/>
        </c:manualLayout>
      </c:layout>
      <c:barChart>
        <c:barDir val="col"/>
        <c:grouping val="stacked"/>
        <c:varyColors val="0"/>
        <c:ser>
          <c:idx val="0"/>
          <c:order val="0"/>
          <c:tx>
            <c:strRef>
              <c:f>'3. Nulmeting bezoekers'!$E$119</c:f>
              <c:strCache>
                <c:ptCount val="1"/>
                <c:pt idx="0">
                  <c:v>Vertrekkende bezoekers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Nulmeting bezoekers'!$C$120:$C$138</c:f>
              <c:strCache>
                <c:ptCount val="19"/>
                <c:pt idx="0">
                  <c:v>6u</c:v>
                </c:pt>
                <c:pt idx="1">
                  <c:v>7u</c:v>
                </c:pt>
                <c:pt idx="2">
                  <c:v>8u</c:v>
                </c:pt>
                <c:pt idx="3">
                  <c:v>9u</c:v>
                </c:pt>
                <c:pt idx="4">
                  <c:v>10u</c:v>
                </c:pt>
                <c:pt idx="5">
                  <c:v>11u</c:v>
                </c:pt>
                <c:pt idx="6">
                  <c:v>12u</c:v>
                </c:pt>
                <c:pt idx="7">
                  <c:v>13u</c:v>
                </c:pt>
                <c:pt idx="8">
                  <c:v>14u</c:v>
                </c:pt>
                <c:pt idx="9">
                  <c:v>15u</c:v>
                </c:pt>
                <c:pt idx="10">
                  <c:v>16u</c:v>
                </c:pt>
                <c:pt idx="11">
                  <c:v>17u</c:v>
                </c:pt>
                <c:pt idx="12">
                  <c:v>18u</c:v>
                </c:pt>
                <c:pt idx="13">
                  <c:v>19u</c:v>
                </c:pt>
                <c:pt idx="14">
                  <c:v>20u</c:v>
                </c:pt>
                <c:pt idx="15">
                  <c:v>21u</c:v>
                </c:pt>
                <c:pt idx="16">
                  <c:v>22u</c:v>
                </c:pt>
                <c:pt idx="17">
                  <c:v>23u</c:v>
                </c:pt>
                <c:pt idx="18">
                  <c:v>24u</c:v>
                </c:pt>
              </c:strCache>
            </c:strRef>
          </c:cat>
          <c:val>
            <c:numRef>
              <c:f>'3. Nulmeting bezoekers'!$F$120:$F$138</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3-5A3B-42D8-95F9-0AE6A719631D}"/>
            </c:ext>
          </c:extLst>
        </c:ser>
        <c:ser>
          <c:idx val="1"/>
          <c:order val="1"/>
          <c:tx>
            <c:strRef>
              <c:f>'3. Nulmeting bezoekers'!$D$119</c:f>
              <c:strCache>
                <c:ptCount val="1"/>
                <c:pt idx="0">
                  <c:v>Toekomende bezoekers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Nunito Black" pitchFamily="2" charset="0"/>
                    <a:ea typeface="+mn-ea"/>
                    <a:cs typeface="+mn-cs"/>
                  </a:defRPr>
                </a:pPr>
                <a:endParaRPr lang="nl-B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Nulmeting bezoekers'!$C$120:$C$138</c:f>
              <c:strCache>
                <c:ptCount val="19"/>
                <c:pt idx="0">
                  <c:v>6u</c:v>
                </c:pt>
                <c:pt idx="1">
                  <c:v>7u</c:v>
                </c:pt>
                <c:pt idx="2">
                  <c:v>8u</c:v>
                </c:pt>
                <c:pt idx="3">
                  <c:v>9u</c:v>
                </c:pt>
                <c:pt idx="4">
                  <c:v>10u</c:v>
                </c:pt>
                <c:pt idx="5">
                  <c:v>11u</c:v>
                </c:pt>
                <c:pt idx="6">
                  <c:v>12u</c:v>
                </c:pt>
                <c:pt idx="7">
                  <c:v>13u</c:v>
                </c:pt>
                <c:pt idx="8">
                  <c:v>14u</c:v>
                </c:pt>
                <c:pt idx="9">
                  <c:v>15u</c:v>
                </c:pt>
                <c:pt idx="10">
                  <c:v>16u</c:v>
                </c:pt>
                <c:pt idx="11">
                  <c:v>17u</c:v>
                </c:pt>
                <c:pt idx="12">
                  <c:v>18u</c:v>
                </c:pt>
                <c:pt idx="13">
                  <c:v>19u</c:v>
                </c:pt>
                <c:pt idx="14">
                  <c:v>20u</c:v>
                </c:pt>
                <c:pt idx="15">
                  <c:v>21u</c:v>
                </c:pt>
                <c:pt idx="16">
                  <c:v>22u</c:v>
                </c:pt>
                <c:pt idx="17">
                  <c:v>23u</c:v>
                </c:pt>
                <c:pt idx="18">
                  <c:v>24u</c:v>
                </c:pt>
              </c:strCache>
            </c:strRef>
          </c:cat>
          <c:val>
            <c:numRef>
              <c:f>'3. Nulmeting bezoekers'!$D$120:$D$138</c:f>
              <c:numCache>
                <c:formatCode>General</c:formatCode>
                <c:ptCount val="19"/>
              </c:numCache>
            </c:numRef>
          </c:val>
          <c:extLst>
            <c:ext xmlns:c16="http://schemas.microsoft.com/office/drawing/2014/chart" uri="{C3380CC4-5D6E-409C-BE32-E72D297353CC}">
              <c16:uniqueId val="{00000000-5A3B-42D8-95F9-0AE6A719631D}"/>
            </c:ext>
          </c:extLst>
        </c:ser>
        <c:dLbls>
          <c:showLegendKey val="0"/>
          <c:showVal val="0"/>
          <c:showCatName val="0"/>
          <c:showSerName val="0"/>
          <c:showPercent val="0"/>
          <c:showBubbleSize val="0"/>
        </c:dLbls>
        <c:gapWidth val="80"/>
        <c:overlap val="100"/>
        <c:axId val="1627843488"/>
        <c:axId val="1627837248"/>
      </c:barChart>
      <c:lineChart>
        <c:grouping val="standard"/>
        <c:varyColors val="0"/>
        <c:ser>
          <c:idx val="2"/>
          <c:order val="2"/>
          <c:tx>
            <c:strRef>
              <c:f>'3. Nulmeting bezoekers'!$G$119</c:f>
              <c:strCache>
                <c:ptCount val="1"/>
                <c:pt idx="0">
                  <c:v>Aanwezige bezoekers</c:v>
                </c:pt>
              </c:strCache>
            </c:strRef>
          </c:tx>
          <c:spPr>
            <a:ln w="28575" cap="rnd">
              <a:solidFill>
                <a:srgbClr val="002060"/>
              </a:solidFill>
              <a:round/>
            </a:ln>
            <a:effectLst/>
          </c:spPr>
          <c:marker>
            <c:symbol val="circle"/>
            <c:size val="5"/>
            <c:spPr>
              <a:solidFill>
                <a:srgbClr val="002060"/>
              </a:solidFill>
              <a:ln w="9525">
                <a:solidFill>
                  <a:srgbClr val="00206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Nunito Black" pitchFamily="2" charset="0"/>
                    <a:ea typeface="+mn-ea"/>
                    <a:cs typeface="+mn-cs"/>
                  </a:defRPr>
                </a:pPr>
                <a:endParaRPr lang="nl-B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Nulmeting bezoekers'!$C$120:$C$138</c:f>
              <c:strCache>
                <c:ptCount val="19"/>
                <c:pt idx="0">
                  <c:v>6u</c:v>
                </c:pt>
                <c:pt idx="1">
                  <c:v>7u</c:v>
                </c:pt>
                <c:pt idx="2">
                  <c:v>8u</c:v>
                </c:pt>
                <c:pt idx="3">
                  <c:v>9u</c:v>
                </c:pt>
                <c:pt idx="4">
                  <c:v>10u</c:v>
                </c:pt>
                <c:pt idx="5">
                  <c:v>11u</c:v>
                </c:pt>
                <c:pt idx="6">
                  <c:v>12u</c:v>
                </c:pt>
                <c:pt idx="7">
                  <c:v>13u</c:v>
                </c:pt>
                <c:pt idx="8">
                  <c:v>14u</c:v>
                </c:pt>
                <c:pt idx="9">
                  <c:v>15u</c:v>
                </c:pt>
                <c:pt idx="10">
                  <c:v>16u</c:v>
                </c:pt>
                <c:pt idx="11">
                  <c:v>17u</c:v>
                </c:pt>
                <c:pt idx="12">
                  <c:v>18u</c:v>
                </c:pt>
                <c:pt idx="13">
                  <c:v>19u</c:v>
                </c:pt>
                <c:pt idx="14">
                  <c:v>20u</c:v>
                </c:pt>
                <c:pt idx="15">
                  <c:v>21u</c:v>
                </c:pt>
                <c:pt idx="16">
                  <c:v>22u</c:v>
                </c:pt>
                <c:pt idx="17">
                  <c:v>23u</c:v>
                </c:pt>
                <c:pt idx="18">
                  <c:v>24u</c:v>
                </c:pt>
              </c:strCache>
            </c:strRef>
          </c:cat>
          <c:val>
            <c:numRef>
              <c:f>'3. Nulmeting bezoekers'!$G$120:$G$138</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smooth val="0"/>
          <c:extLst>
            <c:ext xmlns:c16="http://schemas.microsoft.com/office/drawing/2014/chart" uri="{C3380CC4-5D6E-409C-BE32-E72D297353CC}">
              <c16:uniqueId val="{00000004-5A3B-42D8-95F9-0AE6A719631D}"/>
            </c:ext>
          </c:extLst>
        </c:ser>
        <c:dLbls>
          <c:showLegendKey val="0"/>
          <c:showVal val="0"/>
          <c:showCatName val="0"/>
          <c:showSerName val="0"/>
          <c:showPercent val="0"/>
          <c:showBubbleSize val="0"/>
        </c:dLbls>
        <c:marker val="1"/>
        <c:smooth val="0"/>
        <c:axId val="1627843488"/>
        <c:axId val="1627837248"/>
      </c:lineChart>
      <c:catAx>
        <c:axId val="16278434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Nunito Light" pitchFamily="2" charset="0"/>
                <a:ea typeface="+mn-ea"/>
                <a:cs typeface="+mn-cs"/>
              </a:defRPr>
            </a:pPr>
            <a:endParaRPr lang="nl-BE"/>
          </a:p>
        </c:txPr>
        <c:crossAx val="1627837248"/>
        <c:crosses val="autoZero"/>
        <c:auto val="1"/>
        <c:lblAlgn val="ctr"/>
        <c:lblOffset val="100"/>
        <c:noMultiLvlLbl val="0"/>
      </c:catAx>
      <c:valAx>
        <c:axId val="1627837248"/>
        <c:scaling>
          <c:orientation val="minMax"/>
          <c:max val="300"/>
        </c:scaling>
        <c:delete val="0"/>
        <c:axPos val="l"/>
        <c:majorGridlines>
          <c:spPr>
            <a:ln w="9525" cap="flat" cmpd="sng" algn="ctr">
              <a:solidFill>
                <a:schemeClr val="bg2">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Nunito" panose="00000500000000000000" pitchFamily="2" charset="0"/>
                <a:ea typeface="+mn-ea"/>
                <a:cs typeface="+mn-cs"/>
              </a:defRPr>
            </a:pPr>
            <a:endParaRPr lang="nl-BE"/>
          </a:p>
        </c:txPr>
        <c:crossAx val="1627843488"/>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0"/>
    <c:dispBlanksAs val="gap"/>
    <c:showDLblsOverMax val="0"/>
  </c:chart>
  <c:spPr>
    <a:noFill/>
    <a:ln w="9525" cap="flat" cmpd="sng" algn="ctr">
      <a:solidFill>
        <a:srgbClr val="E1EAFF"/>
      </a:solid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6.xml"/><Relationship Id="rId2" Type="http://schemas.openxmlformats.org/officeDocument/2006/relationships/chart" Target="../charts/chart2.xml"/><Relationship Id="rId16" Type="http://schemas.openxmlformats.org/officeDocument/2006/relationships/image" Target="../media/image1.jpe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sv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image" Target="../media/image9.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6.svg"/><Relationship Id="rId2" Type="http://schemas.openxmlformats.org/officeDocument/2006/relationships/image" Target="../media/image15.png"/><Relationship Id="rId1" Type="http://schemas.openxmlformats.org/officeDocument/2006/relationships/image" Target="../media/image1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17.png"/></Relationships>
</file>

<file path=xl/drawings/_rels/drawing7.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9.jpeg"/></Relationships>
</file>

<file path=xl/drawings/drawing1.xml><?xml version="1.0" encoding="utf-8"?>
<xdr:wsDr xmlns:xdr="http://schemas.openxmlformats.org/drawingml/2006/spreadsheetDrawing" xmlns:a="http://schemas.openxmlformats.org/drawingml/2006/main">
  <xdr:twoCellAnchor>
    <xdr:from>
      <xdr:col>1</xdr:col>
      <xdr:colOff>153273</xdr:colOff>
      <xdr:row>40</xdr:row>
      <xdr:rowOff>154203</xdr:rowOff>
    </xdr:from>
    <xdr:to>
      <xdr:col>8</xdr:col>
      <xdr:colOff>38543</xdr:colOff>
      <xdr:row>64</xdr:row>
      <xdr:rowOff>58392</xdr:rowOff>
    </xdr:to>
    <xdr:graphicFrame macro="">
      <xdr:nvGraphicFramePr>
        <xdr:cNvPr id="21" name="Grafiek 20">
          <a:extLst>
            <a:ext uri="{FF2B5EF4-FFF2-40B4-BE49-F238E27FC236}">
              <a16:creationId xmlns:a16="http://schemas.microsoft.com/office/drawing/2014/main" id="{762CA12F-966F-E452-4299-879315C57E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74519</xdr:colOff>
      <xdr:row>42</xdr:row>
      <xdr:rowOff>19424</xdr:rowOff>
    </xdr:from>
    <xdr:to>
      <xdr:col>7</xdr:col>
      <xdr:colOff>277719</xdr:colOff>
      <xdr:row>63</xdr:row>
      <xdr:rowOff>38847</xdr:rowOff>
    </xdr:to>
    <xdr:graphicFrame macro="">
      <xdr:nvGraphicFramePr>
        <xdr:cNvPr id="23" name="Grafiek 22">
          <a:extLst>
            <a:ext uri="{FF2B5EF4-FFF2-40B4-BE49-F238E27FC236}">
              <a16:creationId xmlns:a16="http://schemas.microsoft.com/office/drawing/2014/main" id="{4102C0AE-FC8D-E7ED-51F4-F592EC021A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141353</xdr:colOff>
      <xdr:row>12</xdr:row>
      <xdr:rowOff>106626</xdr:rowOff>
    </xdr:from>
    <xdr:to>
      <xdr:col>8</xdr:col>
      <xdr:colOff>78033</xdr:colOff>
      <xdr:row>36</xdr:row>
      <xdr:rowOff>187675</xdr:rowOff>
    </xdr:to>
    <xdr:graphicFrame macro="">
      <xdr:nvGraphicFramePr>
        <xdr:cNvPr id="3" name="Grafiek 2">
          <a:extLst>
            <a:ext uri="{FF2B5EF4-FFF2-40B4-BE49-F238E27FC236}">
              <a16:creationId xmlns:a16="http://schemas.microsoft.com/office/drawing/2014/main" id="{3C82D521-A2BF-4F40-AFA2-A0212385F4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57328</xdr:colOff>
      <xdr:row>13</xdr:row>
      <xdr:rowOff>117096</xdr:rowOff>
    </xdr:from>
    <xdr:to>
      <xdr:col>7</xdr:col>
      <xdr:colOff>316317</xdr:colOff>
      <xdr:row>35</xdr:row>
      <xdr:rowOff>26487</xdr:rowOff>
    </xdr:to>
    <xdr:graphicFrame macro="">
      <xdr:nvGraphicFramePr>
        <xdr:cNvPr id="2" name="Grafiek 1">
          <a:extLst>
            <a:ext uri="{FF2B5EF4-FFF2-40B4-BE49-F238E27FC236}">
              <a16:creationId xmlns:a16="http://schemas.microsoft.com/office/drawing/2014/main" id="{FC412F40-5885-42E5-9781-E472253CB4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9246</xdr:colOff>
      <xdr:row>73</xdr:row>
      <xdr:rowOff>65827</xdr:rowOff>
    </xdr:from>
    <xdr:to>
      <xdr:col>14</xdr:col>
      <xdr:colOff>525033</xdr:colOff>
      <xdr:row>83</xdr:row>
      <xdr:rowOff>164207</xdr:rowOff>
    </xdr:to>
    <xdr:graphicFrame macro="">
      <xdr:nvGraphicFramePr>
        <xdr:cNvPr id="4" name="Chart 15">
          <a:extLst>
            <a:ext uri="{FF2B5EF4-FFF2-40B4-BE49-F238E27FC236}">
              <a16:creationId xmlns:a16="http://schemas.microsoft.com/office/drawing/2014/main" id="{51667C60-0ABA-4EC4-AE1D-09DCE2F78A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528918</xdr:colOff>
      <xdr:row>113</xdr:row>
      <xdr:rowOff>2184</xdr:rowOff>
    </xdr:from>
    <xdr:to>
      <xdr:col>29</xdr:col>
      <xdr:colOff>606744</xdr:colOff>
      <xdr:row>130</xdr:row>
      <xdr:rowOff>0</xdr:rowOff>
    </xdr:to>
    <xdr:graphicFrame macro="">
      <xdr:nvGraphicFramePr>
        <xdr:cNvPr id="10" name="Grafiek 32">
          <a:extLst>
            <a:ext uri="{FF2B5EF4-FFF2-40B4-BE49-F238E27FC236}">
              <a16:creationId xmlns:a16="http://schemas.microsoft.com/office/drawing/2014/main" id="{4E53A6D7-CA88-422B-8E11-B0A7C85CC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519953</xdr:colOff>
      <xdr:row>93</xdr:row>
      <xdr:rowOff>1</xdr:rowOff>
    </xdr:from>
    <xdr:to>
      <xdr:col>29</xdr:col>
      <xdr:colOff>580800</xdr:colOff>
      <xdr:row>110</xdr:row>
      <xdr:rowOff>29120</xdr:rowOff>
    </xdr:to>
    <xdr:graphicFrame macro="">
      <xdr:nvGraphicFramePr>
        <xdr:cNvPr id="11" name="Grafiek 32">
          <a:extLst>
            <a:ext uri="{FF2B5EF4-FFF2-40B4-BE49-F238E27FC236}">
              <a16:creationId xmlns:a16="http://schemas.microsoft.com/office/drawing/2014/main" id="{C0FF3EE6-7FCA-43FE-AD17-E5E249FC63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582706</xdr:colOff>
      <xdr:row>113</xdr:row>
      <xdr:rowOff>2184</xdr:rowOff>
    </xdr:from>
    <xdr:to>
      <xdr:col>15</xdr:col>
      <xdr:colOff>1</xdr:colOff>
      <xdr:row>130</xdr:row>
      <xdr:rowOff>0</xdr:rowOff>
    </xdr:to>
    <xdr:graphicFrame macro="">
      <xdr:nvGraphicFramePr>
        <xdr:cNvPr id="12" name="Grafiek 32">
          <a:extLst>
            <a:ext uri="{FF2B5EF4-FFF2-40B4-BE49-F238E27FC236}">
              <a16:creationId xmlns:a16="http://schemas.microsoft.com/office/drawing/2014/main" id="{0F037B0F-5316-45DD-B0AF-6802498A9E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582706</xdr:colOff>
      <xdr:row>93</xdr:row>
      <xdr:rowOff>1008</xdr:rowOff>
    </xdr:from>
    <xdr:to>
      <xdr:col>14</xdr:col>
      <xdr:colOff>542380</xdr:colOff>
      <xdr:row>110</xdr:row>
      <xdr:rowOff>43602</xdr:rowOff>
    </xdr:to>
    <xdr:graphicFrame macro="">
      <xdr:nvGraphicFramePr>
        <xdr:cNvPr id="13" name="Grafiek 32">
          <a:extLst>
            <a:ext uri="{FF2B5EF4-FFF2-40B4-BE49-F238E27FC236}">
              <a16:creationId xmlns:a16="http://schemas.microsoft.com/office/drawing/2014/main" id="{4D92B635-A113-4594-98D5-238A051F1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25</xdr:col>
      <xdr:colOff>579530</xdr:colOff>
      <xdr:row>13</xdr:row>
      <xdr:rowOff>0</xdr:rowOff>
    </xdr:from>
    <xdr:to>
      <xdr:col>29</xdr:col>
      <xdr:colOff>600076</xdr:colOff>
      <xdr:row>34</xdr:row>
      <xdr:rowOff>130362</xdr:rowOff>
    </xdr:to>
    <xdr:graphicFrame macro="">
      <xdr:nvGraphicFramePr>
        <xdr:cNvPr id="14" name="Grafiek 13">
          <a:extLst>
            <a:ext uri="{FF2B5EF4-FFF2-40B4-BE49-F238E27FC236}">
              <a16:creationId xmlns:a16="http://schemas.microsoft.com/office/drawing/2014/main" id="{AD7B832E-7AC2-4EE2-A268-D60EC5578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6630</xdr:colOff>
      <xdr:row>73</xdr:row>
      <xdr:rowOff>69002</xdr:rowOff>
    </xdr:from>
    <xdr:to>
      <xdr:col>29</xdr:col>
      <xdr:colOff>605118</xdr:colOff>
      <xdr:row>83</xdr:row>
      <xdr:rowOff>161032</xdr:rowOff>
    </xdr:to>
    <xdr:graphicFrame macro="">
      <xdr:nvGraphicFramePr>
        <xdr:cNvPr id="18" name="Chart 12">
          <a:extLst>
            <a:ext uri="{FF2B5EF4-FFF2-40B4-BE49-F238E27FC236}">
              <a16:creationId xmlns:a16="http://schemas.microsoft.com/office/drawing/2014/main" id="{A58515B5-34AC-47E7-96C6-7CAF47BB3E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269444</xdr:colOff>
      <xdr:row>12</xdr:row>
      <xdr:rowOff>106826</xdr:rowOff>
    </xdr:from>
    <xdr:to>
      <xdr:col>8</xdr:col>
      <xdr:colOff>193571</xdr:colOff>
      <xdr:row>13</xdr:row>
      <xdr:rowOff>93906</xdr:rowOff>
    </xdr:to>
    <xdr:sp macro="" textlink="">
      <xdr:nvSpPr>
        <xdr:cNvPr id="20" name="Rechthoek 19">
          <a:extLst>
            <a:ext uri="{FF2B5EF4-FFF2-40B4-BE49-F238E27FC236}">
              <a16:creationId xmlns:a16="http://schemas.microsoft.com/office/drawing/2014/main" id="{9E57139F-AC60-74A5-096B-BE9AFAD129A7}"/>
            </a:ext>
          </a:extLst>
        </xdr:cNvPr>
        <xdr:cNvSpPr/>
      </xdr:nvSpPr>
      <xdr:spPr>
        <a:xfrm>
          <a:off x="4841444" y="2621426"/>
          <a:ext cx="781377" cy="206155"/>
        </a:xfrm>
        <a:prstGeom prst="rect">
          <a:avLst/>
        </a:prstGeom>
        <a:solidFill>
          <a:schemeClr val="accent1">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bIns="216000" rtlCol="0" anchor="t"/>
        <a:lstStyle/>
        <a:p>
          <a:pPr algn="l"/>
          <a:r>
            <a:rPr lang="nl-BE" sz="900">
              <a:solidFill>
                <a:schemeClr val="accent6">
                  <a:lumMod val="50000"/>
                </a:schemeClr>
              </a:solidFill>
              <a:latin typeface="Nunito Light" pitchFamily="2" charset="0"/>
            </a:rPr>
            <a:t> %</a:t>
          </a:r>
          <a:r>
            <a:rPr lang="nl-BE" sz="900" baseline="0">
              <a:solidFill>
                <a:schemeClr val="accent6">
                  <a:lumMod val="50000"/>
                </a:schemeClr>
              </a:solidFill>
              <a:latin typeface="Nunito Light" pitchFamily="2" charset="0"/>
            </a:rPr>
            <a:t> </a:t>
          </a:r>
          <a:r>
            <a:rPr lang="nl-BE" sz="900" baseline="0">
              <a:solidFill>
                <a:schemeClr val="accent6">
                  <a:lumMod val="50000"/>
                </a:schemeClr>
              </a:solidFill>
              <a:latin typeface="Nunito Black" pitchFamily="2" charset="0"/>
            </a:rPr>
            <a:t>d</a:t>
          </a:r>
          <a:r>
            <a:rPr lang="nl-BE" sz="900">
              <a:solidFill>
                <a:schemeClr val="accent6">
                  <a:lumMod val="50000"/>
                </a:schemeClr>
              </a:solidFill>
              <a:latin typeface="Nunito Black" pitchFamily="2" charset="0"/>
            </a:rPr>
            <a:t>uurzaam</a:t>
          </a:r>
        </a:p>
      </xdr:txBody>
    </xdr:sp>
    <xdr:clientData/>
  </xdr:twoCellAnchor>
  <xdr:twoCellAnchor>
    <xdr:from>
      <xdr:col>9</xdr:col>
      <xdr:colOff>616298</xdr:colOff>
      <xdr:row>13</xdr:row>
      <xdr:rowOff>29341</xdr:rowOff>
    </xdr:from>
    <xdr:to>
      <xdr:col>21</xdr:col>
      <xdr:colOff>422672</xdr:colOff>
      <xdr:row>36</xdr:row>
      <xdr:rowOff>10422</xdr:rowOff>
    </xdr:to>
    <xdr:graphicFrame macro="">
      <xdr:nvGraphicFramePr>
        <xdr:cNvPr id="5" name="Grafiek 4">
          <a:extLst>
            <a:ext uri="{FF2B5EF4-FFF2-40B4-BE49-F238E27FC236}">
              <a16:creationId xmlns:a16="http://schemas.microsoft.com/office/drawing/2014/main" id="{2FACC75C-2869-435A-AF79-994D3A2A83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274635</xdr:colOff>
      <xdr:row>13</xdr:row>
      <xdr:rowOff>29312</xdr:rowOff>
    </xdr:from>
    <xdr:to>
      <xdr:col>21</xdr:col>
      <xdr:colOff>1199312</xdr:colOff>
      <xdr:row>36</xdr:row>
      <xdr:rowOff>3703</xdr:rowOff>
    </xdr:to>
    <xdr:graphicFrame macro="">
      <xdr:nvGraphicFramePr>
        <xdr:cNvPr id="16" name="Grafiek 3">
          <a:extLst>
            <a:ext uri="{FF2B5EF4-FFF2-40B4-BE49-F238E27FC236}">
              <a16:creationId xmlns:a16="http://schemas.microsoft.com/office/drawing/2014/main" id="{195673C6-FAD1-464C-B5B2-7881AF25EF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561397</xdr:colOff>
      <xdr:row>12</xdr:row>
      <xdr:rowOff>97970</xdr:rowOff>
    </xdr:from>
    <xdr:to>
      <xdr:col>22</xdr:col>
      <xdr:colOff>0</xdr:colOff>
      <xdr:row>36</xdr:row>
      <xdr:rowOff>3573</xdr:rowOff>
    </xdr:to>
    <xdr:sp macro="" textlink="">
      <xdr:nvSpPr>
        <xdr:cNvPr id="6" name="Rechthoek 5">
          <a:extLst>
            <a:ext uri="{FF2B5EF4-FFF2-40B4-BE49-F238E27FC236}">
              <a16:creationId xmlns:a16="http://schemas.microsoft.com/office/drawing/2014/main" id="{458803CD-AD91-BC91-912D-0DF7738981EF}"/>
            </a:ext>
          </a:extLst>
        </xdr:cNvPr>
        <xdr:cNvSpPr/>
      </xdr:nvSpPr>
      <xdr:spPr>
        <a:xfrm>
          <a:off x="6282350" y="2538751"/>
          <a:ext cx="7618197" cy="2977416"/>
        </a:xfrm>
        <a:prstGeom prst="rect">
          <a:avLst/>
        </a:prstGeom>
        <a:noFill/>
        <a:ln w="6350">
          <a:solidFill>
            <a:schemeClr val="bg1">
              <a:lumMod val="8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solidFill>
              <a:schemeClr val="bg1">
                <a:lumMod val="85000"/>
              </a:schemeClr>
            </a:solidFill>
          </a:endParaRPr>
        </a:p>
      </xdr:txBody>
    </xdr:sp>
    <xdr:clientData/>
  </xdr:twoCellAnchor>
  <xdr:twoCellAnchor>
    <xdr:from>
      <xdr:col>21</xdr:col>
      <xdr:colOff>277810</xdr:colOff>
      <xdr:row>41</xdr:row>
      <xdr:rowOff>66425</xdr:rowOff>
    </xdr:from>
    <xdr:to>
      <xdr:col>21</xdr:col>
      <xdr:colOff>1199312</xdr:colOff>
      <xdr:row>63</xdr:row>
      <xdr:rowOff>144214</xdr:rowOff>
    </xdr:to>
    <xdr:graphicFrame macro="">
      <xdr:nvGraphicFramePr>
        <xdr:cNvPr id="8" name="Grafiek 3">
          <a:extLst>
            <a:ext uri="{FF2B5EF4-FFF2-40B4-BE49-F238E27FC236}">
              <a16:creationId xmlns:a16="http://schemas.microsoft.com/office/drawing/2014/main" id="{800830D2-0DCF-AED4-C600-141ED6CA24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278969</xdr:colOff>
      <xdr:row>40</xdr:row>
      <xdr:rowOff>157252</xdr:rowOff>
    </xdr:from>
    <xdr:to>
      <xdr:col>8</xdr:col>
      <xdr:colOff>203096</xdr:colOff>
      <xdr:row>41</xdr:row>
      <xdr:rowOff>140782</xdr:rowOff>
    </xdr:to>
    <xdr:sp macro="" textlink="">
      <xdr:nvSpPr>
        <xdr:cNvPr id="19" name="Rechthoek 18">
          <a:extLst>
            <a:ext uri="{FF2B5EF4-FFF2-40B4-BE49-F238E27FC236}">
              <a16:creationId xmlns:a16="http://schemas.microsoft.com/office/drawing/2014/main" id="{8BD931D8-8BFE-9953-FBFC-74A8ECCE530C}"/>
            </a:ext>
          </a:extLst>
        </xdr:cNvPr>
        <xdr:cNvSpPr/>
      </xdr:nvSpPr>
      <xdr:spPr>
        <a:xfrm>
          <a:off x="4850969" y="6533399"/>
          <a:ext cx="775774" cy="207648"/>
        </a:xfrm>
        <a:prstGeom prst="rect">
          <a:avLst/>
        </a:prstGeom>
        <a:solidFill>
          <a:schemeClr val="accent1">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bIns="216000" rtlCol="0" anchor="t"/>
        <a:lstStyle/>
        <a:p>
          <a:pPr algn="l"/>
          <a:r>
            <a:rPr lang="nl-BE" sz="900">
              <a:solidFill>
                <a:schemeClr val="accent6">
                  <a:lumMod val="50000"/>
                </a:schemeClr>
              </a:solidFill>
              <a:latin typeface="Nunito Light" pitchFamily="2" charset="0"/>
            </a:rPr>
            <a:t> %</a:t>
          </a:r>
          <a:r>
            <a:rPr lang="nl-BE" sz="900" baseline="0">
              <a:solidFill>
                <a:schemeClr val="accent6">
                  <a:lumMod val="50000"/>
                </a:schemeClr>
              </a:solidFill>
              <a:latin typeface="Nunito Light" pitchFamily="2" charset="0"/>
            </a:rPr>
            <a:t> </a:t>
          </a:r>
          <a:r>
            <a:rPr lang="nl-BE" sz="900" baseline="0">
              <a:solidFill>
                <a:schemeClr val="accent6">
                  <a:lumMod val="50000"/>
                </a:schemeClr>
              </a:solidFill>
              <a:latin typeface="Nunito Black" pitchFamily="2" charset="0"/>
            </a:rPr>
            <a:t>d</a:t>
          </a:r>
          <a:r>
            <a:rPr lang="nl-BE" sz="900">
              <a:solidFill>
                <a:schemeClr val="accent6">
                  <a:lumMod val="50000"/>
                </a:schemeClr>
              </a:solidFill>
              <a:latin typeface="Nunito Black" pitchFamily="2" charset="0"/>
            </a:rPr>
            <a:t>uurzaam</a:t>
          </a:r>
        </a:p>
      </xdr:txBody>
    </xdr:sp>
    <xdr:clientData/>
  </xdr:twoCellAnchor>
  <xdr:twoCellAnchor>
    <xdr:from>
      <xdr:col>9</xdr:col>
      <xdr:colOff>561397</xdr:colOff>
      <xdr:row>40</xdr:row>
      <xdr:rowOff>144001</xdr:rowOff>
    </xdr:from>
    <xdr:to>
      <xdr:col>21</xdr:col>
      <xdr:colOff>1230923</xdr:colOff>
      <xdr:row>63</xdr:row>
      <xdr:rowOff>172089</xdr:rowOff>
    </xdr:to>
    <xdr:grpSp>
      <xdr:nvGrpSpPr>
        <xdr:cNvPr id="24" name="Groep 23">
          <a:extLst>
            <a:ext uri="{FF2B5EF4-FFF2-40B4-BE49-F238E27FC236}">
              <a16:creationId xmlns:a16="http://schemas.microsoft.com/office/drawing/2014/main" id="{E23D380F-670C-D1CA-F01B-41C37BD15F3D}"/>
            </a:ext>
          </a:extLst>
        </xdr:cNvPr>
        <xdr:cNvGrpSpPr/>
      </xdr:nvGrpSpPr>
      <xdr:grpSpPr>
        <a:xfrm>
          <a:off x="6287304" y="6426990"/>
          <a:ext cx="7578774" cy="3117027"/>
          <a:chOff x="6442858" y="2642506"/>
          <a:chExt cx="7599713" cy="3181351"/>
        </a:xfrm>
      </xdr:grpSpPr>
      <xdr:graphicFrame macro="">
        <xdr:nvGraphicFramePr>
          <xdr:cNvPr id="25" name="Grafiek 24">
            <a:extLst>
              <a:ext uri="{FF2B5EF4-FFF2-40B4-BE49-F238E27FC236}">
                <a16:creationId xmlns:a16="http://schemas.microsoft.com/office/drawing/2014/main" id="{1096A87A-DF7B-9EB5-BEC4-933AE5C23510}"/>
              </a:ext>
            </a:extLst>
          </xdr:cNvPr>
          <xdr:cNvGraphicFramePr>
            <a:graphicFrameLocks/>
          </xdr:cNvGraphicFramePr>
        </xdr:nvGraphicFramePr>
        <xdr:xfrm>
          <a:off x="6500736" y="2791970"/>
          <a:ext cx="6726725" cy="2967807"/>
        </xdr:xfrm>
        <a:graphic>
          <a:graphicData uri="http://schemas.openxmlformats.org/drawingml/2006/chart">
            <c:chart xmlns:c="http://schemas.openxmlformats.org/drawingml/2006/chart" xmlns:r="http://schemas.openxmlformats.org/officeDocument/2006/relationships" r:id="rId15"/>
          </a:graphicData>
        </a:graphic>
      </xdr:graphicFrame>
      <xdr:sp macro="" textlink="">
        <xdr:nvSpPr>
          <xdr:cNvPr id="27" name="Rechthoek 26">
            <a:extLst>
              <a:ext uri="{FF2B5EF4-FFF2-40B4-BE49-F238E27FC236}">
                <a16:creationId xmlns:a16="http://schemas.microsoft.com/office/drawing/2014/main" id="{26454DFF-5A14-04B7-89BE-96F4F20E89AF}"/>
              </a:ext>
            </a:extLst>
          </xdr:cNvPr>
          <xdr:cNvSpPr/>
        </xdr:nvSpPr>
        <xdr:spPr>
          <a:xfrm>
            <a:off x="6442858" y="2642506"/>
            <a:ext cx="7599713" cy="3181351"/>
          </a:xfrm>
          <a:prstGeom prst="rect">
            <a:avLst/>
          </a:prstGeom>
          <a:noFill/>
          <a:ln w="6350">
            <a:solidFill>
              <a:schemeClr val="bg1">
                <a:lumMod val="8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solidFill>
                <a:schemeClr val="bg1">
                  <a:lumMod val="85000"/>
                </a:schemeClr>
              </a:solidFill>
            </a:endParaRPr>
          </a:p>
        </xdr:txBody>
      </xdr:sp>
    </xdr:grpSp>
    <xdr:clientData/>
  </xdr:twoCellAnchor>
  <xdr:twoCellAnchor editAs="oneCell">
    <xdr:from>
      <xdr:col>0</xdr:col>
      <xdr:colOff>363394</xdr:colOff>
      <xdr:row>131</xdr:row>
      <xdr:rowOff>198296</xdr:rowOff>
    </xdr:from>
    <xdr:to>
      <xdr:col>11</xdr:col>
      <xdr:colOff>66802</xdr:colOff>
      <xdr:row>136</xdr:row>
      <xdr:rowOff>69101</xdr:rowOff>
    </xdr:to>
    <xdr:pic>
      <xdr:nvPicPr>
        <xdr:cNvPr id="15" name="Afbeelding 14">
          <a:extLst>
            <a:ext uri="{FF2B5EF4-FFF2-40B4-BE49-F238E27FC236}">
              <a16:creationId xmlns:a16="http://schemas.microsoft.com/office/drawing/2014/main" id="{5D9991EA-B76A-AFFA-B61E-D73B8505C1A8}"/>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63394" y="24677546"/>
          <a:ext cx="6960610" cy="10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17317</xdr:colOff>
      <xdr:row>40</xdr:row>
      <xdr:rowOff>149090</xdr:rowOff>
    </xdr:from>
    <xdr:to>
      <xdr:col>30</xdr:col>
      <xdr:colOff>17317</xdr:colOff>
      <xdr:row>64</xdr:row>
      <xdr:rowOff>1985</xdr:rowOff>
    </xdr:to>
    <xdr:graphicFrame macro="">
      <xdr:nvGraphicFramePr>
        <xdr:cNvPr id="7" name="Grafiek 6">
          <a:extLst>
            <a:ext uri="{FF2B5EF4-FFF2-40B4-BE49-F238E27FC236}">
              <a16:creationId xmlns:a16="http://schemas.microsoft.com/office/drawing/2014/main" id="{9CE3180A-6F69-4D31-BC77-83EB845F1F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133349</xdr:colOff>
      <xdr:row>339</xdr:row>
      <xdr:rowOff>38100</xdr:rowOff>
    </xdr:from>
    <xdr:to>
      <xdr:col>8</xdr:col>
      <xdr:colOff>8383381</xdr:colOff>
      <xdr:row>347</xdr:row>
      <xdr:rowOff>182332</xdr:rowOff>
    </xdr:to>
    <xdr:pic>
      <xdr:nvPicPr>
        <xdr:cNvPr id="63" name="Picture 62">
          <a:extLst>
            <a:ext uri="{FF2B5EF4-FFF2-40B4-BE49-F238E27FC236}">
              <a16:creationId xmlns:a16="http://schemas.microsoft.com/office/drawing/2014/main" id="{C3AAF4DF-BF4C-7F23-D0A2-BC686D67B4F2}"/>
            </a:ext>
          </a:extLst>
        </xdr:cNvPr>
        <xdr:cNvPicPr>
          <a:picLocks noChangeAspect="1"/>
        </xdr:cNvPicPr>
      </xdr:nvPicPr>
      <xdr:blipFill>
        <a:blip xmlns:r="http://schemas.openxmlformats.org/officeDocument/2006/relationships" r:embed="rId1"/>
        <a:stretch>
          <a:fillRect/>
        </a:stretch>
      </xdr:blipFill>
      <xdr:spPr>
        <a:xfrm>
          <a:off x="1638299" y="52644675"/>
          <a:ext cx="12488657" cy="1886039"/>
        </a:xfrm>
        <a:prstGeom prst="rect">
          <a:avLst/>
        </a:prstGeom>
      </xdr:spPr>
    </xdr:pic>
    <xdr:clientData/>
  </xdr:twoCellAnchor>
  <xdr:twoCellAnchor editAs="oneCell">
    <xdr:from>
      <xdr:col>4</xdr:col>
      <xdr:colOff>200301</xdr:colOff>
      <xdr:row>343</xdr:row>
      <xdr:rowOff>170760</xdr:rowOff>
    </xdr:from>
    <xdr:to>
      <xdr:col>5</xdr:col>
      <xdr:colOff>173209</xdr:colOff>
      <xdr:row>345</xdr:row>
      <xdr:rowOff>59004</xdr:rowOff>
    </xdr:to>
    <xdr:pic>
      <xdr:nvPicPr>
        <xdr:cNvPr id="10" name="Graphic 9" descr="Cursor met effen opvulling">
          <a:extLst>
            <a:ext uri="{FF2B5EF4-FFF2-40B4-BE49-F238E27FC236}">
              <a16:creationId xmlns:a16="http://schemas.microsoft.com/office/drawing/2014/main" id="{3F114F31-BC70-966D-D1CF-2110A93289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36605" y="53113195"/>
          <a:ext cx="295902" cy="311953"/>
        </a:xfrm>
        <a:prstGeom prst="rect">
          <a:avLst/>
        </a:prstGeom>
      </xdr:spPr>
    </xdr:pic>
    <xdr:clientData/>
  </xdr:twoCellAnchor>
  <xdr:twoCellAnchor>
    <xdr:from>
      <xdr:col>3</xdr:col>
      <xdr:colOff>123773</xdr:colOff>
      <xdr:row>163</xdr:row>
      <xdr:rowOff>27785</xdr:rowOff>
    </xdr:from>
    <xdr:to>
      <xdr:col>3</xdr:col>
      <xdr:colOff>299721</xdr:colOff>
      <xdr:row>163</xdr:row>
      <xdr:rowOff>207785</xdr:rowOff>
    </xdr:to>
    <xdr:sp macro="" textlink="">
      <xdr:nvSpPr>
        <xdr:cNvPr id="7" name="Rechthoek 41">
          <a:extLst>
            <a:ext uri="{FF2B5EF4-FFF2-40B4-BE49-F238E27FC236}">
              <a16:creationId xmlns:a16="http://schemas.microsoft.com/office/drawing/2014/main" id="{CD5938F2-F3A3-C320-077E-76C8E1EA4746}"/>
            </a:ext>
          </a:extLst>
        </xdr:cNvPr>
        <xdr:cNvSpPr>
          <a:spLocks/>
        </xdr:cNvSpPr>
      </xdr:nvSpPr>
      <xdr:spPr>
        <a:xfrm>
          <a:off x="2045484" y="23027039"/>
          <a:ext cx="175948" cy="180000"/>
        </a:xfrm>
        <a:prstGeom prst="flowChartConnector">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1</a:t>
          </a:r>
        </a:p>
      </xdr:txBody>
    </xdr:sp>
    <xdr:clientData/>
  </xdr:twoCellAnchor>
  <xdr:twoCellAnchor>
    <xdr:from>
      <xdr:col>3</xdr:col>
      <xdr:colOff>123773</xdr:colOff>
      <xdr:row>164</xdr:row>
      <xdr:rowOff>26808</xdr:rowOff>
    </xdr:from>
    <xdr:to>
      <xdr:col>3</xdr:col>
      <xdr:colOff>299721</xdr:colOff>
      <xdr:row>164</xdr:row>
      <xdr:rowOff>206808</xdr:rowOff>
    </xdr:to>
    <xdr:sp macro="" textlink="">
      <xdr:nvSpPr>
        <xdr:cNvPr id="9" name="Rechthoek 41">
          <a:extLst>
            <a:ext uri="{FF2B5EF4-FFF2-40B4-BE49-F238E27FC236}">
              <a16:creationId xmlns:a16="http://schemas.microsoft.com/office/drawing/2014/main" id="{592D26DF-DE8D-09C9-A7AA-38BA925AE2A4}"/>
            </a:ext>
          </a:extLst>
        </xdr:cNvPr>
        <xdr:cNvSpPr>
          <a:spLocks/>
        </xdr:cNvSpPr>
      </xdr:nvSpPr>
      <xdr:spPr>
        <a:xfrm>
          <a:off x="2045484" y="23243299"/>
          <a:ext cx="175948" cy="180000"/>
        </a:xfrm>
        <a:prstGeom prst="flowChartConnector">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2</a:t>
          </a:r>
        </a:p>
      </xdr:txBody>
    </xdr:sp>
    <xdr:clientData/>
  </xdr:twoCellAnchor>
  <xdr:twoCellAnchor>
    <xdr:from>
      <xdr:col>3</xdr:col>
      <xdr:colOff>126948</xdr:colOff>
      <xdr:row>165</xdr:row>
      <xdr:rowOff>29983</xdr:rowOff>
    </xdr:from>
    <xdr:to>
      <xdr:col>3</xdr:col>
      <xdr:colOff>302896</xdr:colOff>
      <xdr:row>165</xdr:row>
      <xdr:rowOff>209983</xdr:rowOff>
    </xdr:to>
    <xdr:sp macro="" textlink="">
      <xdr:nvSpPr>
        <xdr:cNvPr id="11" name="Rechthoek 41">
          <a:extLst>
            <a:ext uri="{FF2B5EF4-FFF2-40B4-BE49-F238E27FC236}">
              <a16:creationId xmlns:a16="http://schemas.microsoft.com/office/drawing/2014/main" id="{F39AFDEF-D578-F08B-4B34-D697169DBF3B}"/>
            </a:ext>
          </a:extLst>
        </xdr:cNvPr>
        <xdr:cNvSpPr>
          <a:spLocks/>
        </xdr:cNvSpPr>
      </xdr:nvSpPr>
      <xdr:spPr>
        <a:xfrm>
          <a:off x="2048659" y="23680948"/>
          <a:ext cx="175948" cy="180000"/>
        </a:xfrm>
        <a:prstGeom prst="flowChartConnector">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3</a:t>
          </a:r>
        </a:p>
      </xdr:txBody>
    </xdr:sp>
    <xdr:clientData/>
  </xdr:twoCellAnchor>
  <xdr:twoCellAnchor>
    <xdr:from>
      <xdr:col>3</xdr:col>
      <xdr:colOff>123773</xdr:colOff>
      <xdr:row>168</xdr:row>
      <xdr:rowOff>26808</xdr:rowOff>
    </xdr:from>
    <xdr:to>
      <xdr:col>3</xdr:col>
      <xdr:colOff>299721</xdr:colOff>
      <xdr:row>168</xdr:row>
      <xdr:rowOff>206808</xdr:rowOff>
    </xdr:to>
    <xdr:sp macro="" textlink="">
      <xdr:nvSpPr>
        <xdr:cNvPr id="12" name="Rechthoek 41">
          <a:extLst>
            <a:ext uri="{FF2B5EF4-FFF2-40B4-BE49-F238E27FC236}">
              <a16:creationId xmlns:a16="http://schemas.microsoft.com/office/drawing/2014/main" id="{EC3BD9D5-9E49-37A2-0C97-F27D2EE1E550}"/>
            </a:ext>
          </a:extLst>
        </xdr:cNvPr>
        <xdr:cNvSpPr>
          <a:spLocks/>
        </xdr:cNvSpPr>
      </xdr:nvSpPr>
      <xdr:spPr>
        <a:xfrm>
          <a:off x="2045484" y="24329483"/>
          <a:ext cx="175948" cy="180000"/>
        </a:xfrm>
        <a:prstGeom prst="flowChartConnector">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4</a:t>
          </a:r>
        </a:p>
      </xdr:txBody>
    </xdr:sp>
    <xdr:clientData/>
  </xdr:twoCellAnchor>
  <xdr:twoCellAnchor>
    <xdr:from>
      <xdr:col>3</xdr:col>
      <xdr:colOff>126948</xdr:colOff>
      <xdr:row>170</xdr:row>
      <xdr:rowOff>18525</xdr:rowOff>
    </xdr:from>
    <xdr:to>
      <xdr:col>3</xdr:col>
      <xdr:colOff>302896</xdr:colOff>
      <xdr:row>170</xdr:row>
      <xdr:rowOff>198525</xdr:rowOff>
    </xdr:to>
    <xdr:sp macro="" textlink="">
      <xdr:nvSpPr>
        <xdr:cNvPr id="13" name="Rechthoek 41">
          <a:extLst>
            <a:ext uri="{FF2B5EF4-FFF2-40B4-BE49-F238E27FC236}">
              <a16:creationId xmlns:a16="http://schemas.microsoft.com/office/drawing/2014/main" id="{C6315625-B546-D2FB-E58C-76D8BF149640}"/>
            </a:ext>
          </a:extLst>
        </xdr:cNvPr>
        <xdr:cNvSpPr>
          <a:spLocks/>
        </xdr:cNvSpPr>
      </xdr:nvSpPr>
      <xdr:spPr>
        <a:xfrm>
          <a:off x="2048659" y="24755674"/>
          <a:ext cx="175948" cy="180000"/>
        </a:xfrm>
        <a:prstGeom prst="flowChartConnector">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5</a:t>
          </a:r>
        </a:p>
      </xdr:txBody>
    </xdr:sp>
    <xdr:clientData/>
  </xdr:twoCellAnchor>
  <xdr:twoCellAnchor>
    <xdr:from>
      <xdr:col>2</xdr:col>
      <xdr:colOff>215367</xdr:colOff>
      <xdr:row>86</xdr:row>
      <xdr:rowOff>13566</xdr:rowOff>
    </xdr:from>
    <xdr:to>
      <xdr:col>2</xdr:col>
      <xdr:colOff>395367</xdr:colOff>
      <xdr:row>86</xdr:row>
      <xdr:rowOff>193566</xdr:rowOff>
    </xdr:to>
    <xdr:sp macro="" textlink="">
      <xdr:nvSpPr>
        <xdr:cNvPr id="27" name="Rechthoek 41">
          <a:extLst>
            <a:ext uri="{FF2B5EF4-FFF2-40B4-BE49-F238E27FC236}">
              <a16:creationId xmlns:a16="http://schemas.microsoft.com/office/drawing/2014/main" id="{172119BB-0612-2E50-6C6F-F88D776945E6}"/>
            </a:ext>
          </a:extLst>
        </xdr:cNvPr>
        <xdr:cNvSpPr>
          <a:spLocks/>
        </xdr:cNvSpPr>
      </xdr:nvSpPr>
      <xdr:spPr>
        <a:xfrm>
          <a:off x="1717280" y="12730131"/>
          <a:ext cx="180000" cy="180000"/>
        </a:xfrm>
        <a:prstGeom prst="flowChartConnector">
          <a:avLst/>
        </a:prstGeom>
        <a:solidFill>
          <a:schemeClr val="accent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1</a:t>
          </a:r>
        </a:p>
      </xdr:txBody>
    </xdr:sp>
    <xdr:clientData/>
  </xdr:twoCellAnchor>
  <xdr:twoCellAnchor>
    <xdr:from>
      <xdr:col>2</xdr:col>
      <xdr:colOff>215367</xdr:colOff>
      <xdr:row>87</xdr:row>
      <xdr:rowOff>19088</xdr:rowOff>
    </xdr:from>
    <xdr:to>
      <xdr:col>2</xdr:col>
      <xdr:colOff>395367</xdr:colOff>
      <xdr:row>87</xdr:row>
      <xdr:rowOff>199088</xdr:rowOff>
    </xdr:to>
    <xdr:sp macro="" textlink="">
      <xdr:nvSpPr>
        <xdr:cNvPr id="28" name="Rechthoek 41">
          <a:extLst>
            <a:ext uri="{FF2B5EF4-FFF2-40B4-BE49-F238E27FC236}">
              <a16:creationId xmlns:a16="http://schemas.microsoft.com/office/drawing/2014/main" id="{68A21D79-656C-7E27-C17C-00A7D2117BD5}"/>
            </a:ext>
          </a:extLst>
        </xdr:cNvPr>
        <xdr:cNvSpPr>
          <a:spLocks/>
        </xdr:cNvSpPr>
      </xdr:nvSpPr>
      <xdr:spPr>
        <a:xfrm>
          <a:off x="1717280" y="12951001"/>
          <a:ext cx="180000" cy="180000"/>
        </a:xfrm>
        <a:prstGeom prst="flowChartConnector">
          <a:avLst/>
        </a:prstGeom>
        <a:solidFill>
          <a:schemeClr val="accent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2</a:t>
          </a:r>
        </a:p>
      </xdr:txBody>
    </xdr:sp>
    <xdr:clientData/>
  </xdr:twoCellAnchor>
  <xdr:twoCellAnchor>
    <xdr:from>
      <xdr:col>2</xdr:col>
      <xdr:colOff>215367</xdr:colOff>
      <xdr:row>89</xdr:row>
      <xdr:rowOff>24610</xdr:rowOff>
    </xdr:from>
    <xdr:to>
      <xdr:col>2</xdr:col>
      <xdr:colOff>395367</xdr:colOff>
      <xdr:row>89</xdr:row>
      <xdr:rowOff>204610</xdr:rowOff>
    </xdr:to>
    <xdr:sp macro="" textlink="">
      <xdr:nvSpPr>
        <xdr:cNvPr id="29" name="Rechthoek 41">
          <a:extLst>
            <a:ext uri="{FF2B5EF4-FFF2-40B4-BE49-F238E27FC236}">
              <a16:creationId xmlns:a16="http://schemas.microsoft.com/office/drawing/2014/main" id="{15C0A729-9CD6-EC5E-C923-E60E9C9D6B0D}"/>
            </a:ext>
          </a:extLst>
        </xdr:cNvPr>
        <xdr:cNvSpPr>
          <a:spLocks/>
        </xdr:cNvSpPr>
      </xdr:nvSpPr>
      <xdr:spPr>
        <a:xfrm>
          <a:off x="1717280" y="13387219"/>
          <a:ext cx="180000" cy="180000"/>
        </a:xfrm>
        <a:prstGeom prst="flowChartConnector">
          <a:avLst/>
        </a:prstGeom>
        <a:solidFill>
          <a:schemeClr val="accent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3</a:t>
          </a:r>
        </a:p>
      </xdr:txBody>
    </xdr:sp>
    <xdr:clientData/>
  </xdr:twoCellAnchor>
  <xdr:twoCellAnchor>
    <xdr:from>
      <xdr:col>2</xdr:col>
      <xdr:colOff>229748</xdr:colOff>
      <xdr:row>94</xdr:row>
      <xdr:rowOff>48517</xdr:rowOff>
    </xdr:from>
    <xdr:to>
      <xdr:col>2</xdr:col>
      <xdr:colOff>409748</xdr:colOff>
      <xdr:row>94</xdr:row>
      <xdr:rowOff>227209</xdr:rowOff>
    </xdr:to>
    <xdr:sp macro="" textlink="">
      <xdr:nvSpPr>
        <xdr:cNvPr id="30" name="Rechthoek 41">
          <a:extLst>
            <a:ext uri="{FF2B5EF4-FFF2-40B4-BE49-F238E27FC236}">
              <a16:creationId xmlns:a16="http://schemas.microsoft.com/office/drawing/2014/main" id="{EA025E5C-4200-CBD7-253D-6AADC4EFFC1A}"/>
            </a:ext>
          </a:extLst>
        </xdr:cNvPr>
        <xdr:cNvSpPr>
          <a:spLocks/>
        </xdr:cNvSpPr>
      </xdr:nvSpPr>
      <xdr:spPr>
        <a:xfrm>
          <a:off x="1734698" y="16374367"/>
          <a:ext cx="180000" cy="178692"/>
        </a:xfrm>
        <a:prstGeom prst="flowChartConnector">
          <a:avLst/>
        </a:prstGeom>
        <a:solidFill>
          <a:schemeClr val="accent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4</a:t>
          </a:r>
        </a:p>
      </xdr:txBody>
    </xdr:sp>
    <xdr:clientData/>
  </xdr:twoCellAnchor>
  <xdr:twoCellAnchor>
    <xdr:from>
      <xdr:col>2</xdr:col>
      <xdr:colOff>215367</xdr:colOff>
      <xdr:row>106</xdr:row>
      <xdr:rowOff>13567</xdr:rowOff>
    </xdr:from>
    <xdr:to>
      <xdr:col>2</xdr:col>
      <xdr:colOff>395367</xdr:colOff>
      <xdr:row>106</xdr:row>
      <xdr:rowOff>193567</xdr:rowOff>
    </xdr:to>
    <xdr:sp macro="" textlink="">
      <xdr:nvSpPr>
        <xdr:cNvPr id="31" name="Rechthoek 41">
          <a:extLst>
            <a:ext uri="{FF2B5EF4-FFF2-40B4-BE49-F238E27FC236}">
              <a16:creationId xmlns:a16="http://schemas.microsoft.com/office/drawing/2014/main" id="{00574FE5-90F5-1F21-4193-F09D20696367}"/>
            </a:ext>
          </a:extLst>
        </xdr:cNvPr>
        <xdr:cNvSpPr>
          <a:spLocks/>
        </xdr:cNvSpPr>
      </xdr:nvSpPr>
      <xdr:spPr>
        <a:xfrm>
          <a:off x="1717280" y="13806871"/>
          <a:ext cx="180000" cy="180000"/>
        </a:xfrm>
        <a:prstGeom prst="flowChartConnector">
          <a:avLst/>
        </a:prstGeom>
        <a:solidFill>
          <a:schemeClr val="accent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6</a:t>
          </a:r>
        </a:p>
      </xdr:txBody>
    </xdr:sp>
    <xdr:clientData/>
  </xdr:twoCellAnchor>
  <xdr:twoCellAnchor editAs="oneCell">
    <xdr:from>
      <xdr:col>3</xdr:col>
      <xdr:colOff>60324</xdr:colOff>
      <xdr:row>192</xdr:row>
      <xdr:rowOff>6350</xdr:rowOff>
    </xdr:from>
    <xdr:to>
      <xdr:col>7</xdr:col>
      <xdr:colOff>1116329</xdr:colOff>
      <xdr:row>201</xdr:row>
      <xdr:rowOff>170017</xdr:rowOff>
    </xdr:to>
    <xdr:pic>
      <xdr:nvPicPr>
        <xdr:cNvPr id="32" name="Picture 31">
          <a:extLst>
            <a:ext uri="{FF2B5EF4-FFF2-40B4-BE49-F238E27FC236}">
              <a16:creationId xmlns:a16="http://schemas.microsoft.com/office/drawing/2014/main" id="{058B9D71-2950-CCCE-F4D0-32BDE69D8141}"/>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0750"/>
        <a:stretch/>
      </xdr:blipFill>
      <xdr:spPr>
        <a:xfrm>
          <a:off x="1984374" y="30791150"/>
          <a:ext cx="2881630" cy="1967067"/>
        </a:xfrm>
        <a:prstGeom prst="rect">
          <a:avLst/>
        </a:prstGeom>
      </xdr:spPr>
    </xdr:pic>
    <xdr:clientData/>
  </xdr:twoCellAnchor>
  <xdr:twoCellAnchor editAs="oneCell">
    <xdr:from>
      <xdr:col>2</xdr:col>
      <xdr:colOff>152400</xdr:colOff>
      <xdr:row>257</xdr:row>
      <xdr:rowOff>53975</xdr:rowOff>
    </xdr:from>
    <xdr:to>
      <xdr:col>8</xdr:col>
      <xdr:colOff>2734026</xdr:colOff>
      <xdr:row>267</xdr:row>
      <xdr:rowOff>50279</xdr:rowOff>
    </xdr:to>
    <xdr:pic>
      <xdr:nvPicPr>
        <xdr:cNvPr id="36" name="Picture 35">
          <a:extLst>
            <a:ext uri="{FF2B5EF4-FFF2-40B4-BE49-F238E27FC236}">
              <a16:creationId xmlns:a16="http://schemas.microsoft.com/office/drawing/2014/main" id="{A20F85F7-C40D-8FF4-B7BF-4C59B028D2F9}"/>
            </a:ext>
          </a:extLst>
        </xdr:cNvPr>
        <xdr:cNvPicPr>
          <a:picLocks noChangeAspect="1"/>
        </xdr:cNvPicPr>
      </xdr:nvPicPr>
      <xdr:blipFill rotWithShape="1">
        <a:blip xmlns:r="http://schemas.openxmlformats.org/officeDocument/2006/relationships" r:embed="rId5"/>
        <a:srcRect t="12608"/>
        <a:stretch/>
      </xdr:blipFill>
      <xdr:spPr>
        <a:xfrm>
          <a:off x="1657350" y="38687375"/>
          <a:ext cx="6817076" cy="1987030"/>
        </a:xfrm>
        <a:prstGeom prst="rect">
          <a:avLst/>
        </a:prstGeom>
      </xdr:spPr>
    </xdr:pic>
    <xdr:clientData/>
  </xdr:twoCellAnchor>
  <xdr:twoCellAnchor editAs="oneCell">
    <xdr:from>
      <xdr:col>2</xdr:col>
      <xdr:colOff>218538</xdr:colOff>
      <xdr:row>278</xdr:row>
      <xdr:rowOff>19915</xdr:rowOff>
    </xdr:from>
    <xdr:to>
      <xdr:col>2</xdr:col>
      <xdr:colOff>407428</xdr:colOff>
      <xdr:row>279</xdr:row>
      <xdr:rowOff>3069</xdr:rowOff>
    </xdr:to>
    <xdr:sp macro="" textlink="" fLocksText="0">
      <xdr:nvSpPr>
        <xdr:cNvPr id="37" name="Rechthoek 41">
          <a:extLst>
            <a:ext uri="{FF2B5EF4-FFF2-40B4-BE49-F238E27FC236}">
              <a16:creationId xmlns:a16="http://schemas.microsoft.com/office/drawing/2014/main" id="{9A30F7AD-88E9-D567-8020-1A39A170B93C}"/>
            </a:ext>
          </a:extLst>
        </xdr:cNvPr>
        <xdr:cNvSpPr>
          <a:spLocks/>
        </xdr:cNvSpPr>
      </xdr:nvSpPr>
      <xdr:spPr>
        <a:xfrm>
          <a:off x="1720767" y="40765144"/>
          <a:ext cx="183175" cy="183175"/>
        </a:xfrm>
        <a:prstGeom prst="flowChartConnector">
          <a:avLst/>
        </a:prstGeom>
        <a:solidFill>
          <a:schemeClr val="accent1"/>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lIns="0" tIns="0" rIns="0" bIns="0" rtlCol="0" anchor="ctr"/>
        <a:lstStyle/>
        <a:p>
          <a:pPr algn="ctr"/>
          <a:r>
            <a:rPr lang="nl-BE" sz="800" b="1">
              <a:latin typeface="Nunito Black" pitchFamily="2" charset="0"/>
            </a:rPr>
            <a:t>1</a:t>
          </a:r>
        </a:p>
      </xdr:txBody>
    </xdr:sp>
    <xdr:clientData fLocksWithSheet="0"/>
  </xdr:twoCellAnchor>
  <xdr:twoCellAnchor editAs="oneCell">
    <xdr:from>
      <xdr:col>2</xdr:col>
      <xdr:colOff>220125</xdr:colOff>
      <xdr:row>280</xdr:row>
      <xdr:rowOff>19915</xdr:rowOff>
    </xdr:from>
    <xdr:to>
      <xdr:col>2</xdr:col>
      <xdr:colOff>401395</xdr:colOff>
      <xdr:row>281</xdr:row>
      <xdr:rowOff>2425</xdr:rowOff>
    </xdr:to>
    <xdr:sp macro="" textlink="" fLocksText="0">
      <xdr:nvSpPr>
        <xdr:cNvPr id="52" name="Rechthoek 41">
          <a:extLst>
            <a:ext uri="{FF2B5EF4-FFF2-40B4-BE49-F238E27FC236}">
              <a16:creationId xmlns:a16="http://schemas.microsoft.com/office/drawing/2014/main" id="{38042654-09C7-C415-D0D3-0F3D143047D3}"/>
            </a:ext>
          </a:extLst>
        </xdr:cNvPr>
        <xdr:cNvSpPr>
          <a:spLocks/>
        </xdr:cNvSpPr>
      </xdr:nvSpPr>
      <xdr:spPr>
        <a:xfrm>
          <a:off x="1722354" y="40982858"/>
          <a:ext cx="180000" cy="180000"/>
        </a:xfrm>
        <a:prstGeom prst="flowChartConnector">
          <a:avLst/>
        </a:prstGeom>
        <a:solidFill>
          <a:schemeClr val="accent1"/>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lIns="0" tIns="0" rIns="0" bIns="0" rtlCol="0" anchor="ctr"/>
        <a:lstStyle/>
        <a:p>
          <a:pPr algn="ctr"/>
          <a:r>
            <a:rPr lang="nl-BE" sz="800" b="1">
              <a:latin typeface="Nunito Black" pitchFamily="2" charset="0"/>
            </a:rPr>
            <a:t>2</a:t>
          </a:r>
        </a:p>
      </xdr:txBody>
    </xdr:sp>
    <xdr:clientData fLocksWithSheet="0"/>
  </xdr:twoCellAnchor>
  <xdr:twoCellAnchor editAs="oneCell">
    <xdr:from>
      <xdr:col>2</xdr:col>
      <xdr:colOff>220125</xdr:colOff>
      <xdr:row>281</xdr:row>
      <xdr:rowOff>26266</xdr:rowOff>
    </xdr:from>
    <xdr:to>
      <xdr:col>2</xdr:col>
      <xdr:colOff>401395</xdr:colOff>
      <xdr:row>282</xdr:row>
      <xdr:rowOff>3066</xdr:rowOff>
    </xdr:to>
    <xdr:sp macro="" textlink="" fLocksText="0">
      <xdr:nvSpPr>
        <xdr:cNvPr id="57" name="Rechthoek 41">
          <a:extLst>
            <a:ext uri="{FF2B5EF4-FFF2-40B4-BE49-F238E27FC236}">
              <a16:creationId xmlns:a16="http://schemas.microsoft.com/office/drawing/2014/main" id="{0FC85545-B74F-06ED-8281-72E83B333F8D}"/>
            </a:ext>
          </a:extLst>
        </xdr:cNvPr>
        <xdr:cNvSpPr>
          <a:spLocks/>
        </xdr:cNvSpPr>
      </xdr:nvSpPr>
      <xdr:spPr>
        <a:xfrm>
          <a:off x="1722354" y="41206923"/>
          <a:ext cx="180000" cy="176825"/>
        </a:xfrm>
        <a:prstGeom prst="flowChartConnector">
          <a:avLst/>
        </a:prstGeom>
        <a:solidFill>
          <a:schemeClr val="accent1"/>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lIns="0" tIns="0" rIns="0" bIns="0" rtlCol="0" anchor="ctr"/>
        <a:lstStyle/>
        <a:p>
          <a:pPr algn="ctr"/>
          <a:r>
            <a:rPr lang="nl-BE" sz="800" b="1">
              <a:latin typeface="Nunito Black" pitchFamily="2" charset="0"/>
            </a:rPr>
            <a:t>3</a:t>
          </a:r>
        </a:p>
      </xdr:txBody>
    </xdr:sp>
    <xdr:clientData fLocksWithSheet="0"/>
  </xdr:twoCellAnchor>
  <xdr:twoCellAnchor editAs="oneCell">
    <xdr:from>
      <xdr:col>2</xdr:col>
      <xdr:colOff>223300</xdr:colOff>
      <xdr:row>282</xdr:row>
      <xdr:rowOff>12205</xdr:rowOff>
    </xdr:from>
    <xdr:to>
      <xdr:col>2</xdr:col>
      <xdr:colOff>406475</xdr:colOff>
      <xdr:row>282</xdr:row>
      <xdr:rowOff>192205</xdr:rowOff>
    </xdr:to>
    <xdr:sp macro="" textlink="" fLocksText="0">
      <xdr:nvSpPr>
        <xdr:cNvPr id="58" name="Rechthoek 41">
          <a:extLst>
            <a:ext uri="{FF2B5EF4-FFF2-40B4-BE49-F238E27FC236}">
              <a16:creationId xmlns:a16="http://schemas.microsoft.com/office/drawing/2014/main" id="{2C2DEC78-1F0B-E3C8-8C40-2C731218E348}"/>
            </a:ext>
          </a:extLst>
        </xdr:cNvPr>
        <xdr:cNvSpPr>
          <a:spLocks/>
        </xdr:cNvSpPr>
      </xdr:nvSpPr>
      <xdr:spPr>
        <a:xfrm>
          <a:off x="1725529" y="41410576"/>
          <a:ext cx="173650" cy="180000"/>
        </a:xfrm>
        <a:prstGeom prst="flowChartConnector">
          <a:avLst/>
        </a:prstGeom>
        <a:solidFill>
          <a:schemeClr val="accent1"/>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lIns="0" tIns="0" rIns="0" bIns="0" rtlCol="0" anchor="ctr"/>
        <a:lstStyle/>
        <a:p>
          <a:pPr algn="ctr"/>
          <a:r>
            <a:rPr lang="nl-BE" sz="800" b="1">
              <a:latin typeface="Nunito Black" pitchFamily="2" charset="0"/>
            </a:rPr>
            <a:t>4</a:t>
          </a:r>
        </a:p>
      </xdr:txBody>
    </xdr:sp>
    <xdr:clientData fLocksWithSheet="0"/>
  </xdr:twoCellAnchor>
  <xdr:twoCellAnchor editAs="oneCell">
    <xdr:from>
      <xdr:col>2</xdr:col>
      <xdr:colOff>221713</xdr:colOff>
      <xdr:row>301</xdr:row>
      <xdr:rowOff>19916</xdr:rowOff>
    </xdr:from>
    <xdr:to>
      <xdr:col>2</xdr:col>
      <xdr:colOff>407428</xdr:colOff>
      <xdr:row>302</xdr:row>
      <xdr:rowOff>2434</xdr:rowOff>
    </xdr:to>
    <xdr:sp macro="" textlink="" fLocksText="0">
      <xdr:nvSpPr>
        <xdr:cNvPr id="59" name="Rechthoek 41">
          <a:extLst>
            <a:ext uri="{FF2B5EF4-FFF2-40B4-BE49-F238E27FC236}">
              <a16:creationId xmlns:a16="http://schemas.microsoft.com/office/drawing/2014/main" id="{87017FC8-0CC5-551A-002E-1768F6E1283E}"/>
            </a:ext>
          </a:extLst>
        </xdr:cNvPr>
        <xdr:cNvSpPr>
          <a:spLocks/>
        </xdr:cNvSpPr>
      </xdr:nvSpPr>
      <xdr:spPr>
        <a:xfrm>
          <a:off x="1720865" y="44638329"/>
          <a:ext cx="180000" cy="183175"/>
        </a:xfrm>
        <a:prstGeom prst="flowChartConnector">
          <a:avLst/>
        </a:prstGeom>
        <a:solidFill>
          <a:schemeClr val="accent1"/>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lIns="0" tIns="0" rIns="0" bIns="0" rtlCol="0" anchor="ctr"/>
        <a:lstStyle/>
        <a:p>
          <a:pPr algn="ctr"/>
          <a:r>
            <a:rPr lang="nl-BE" sz="800" b="1">
              <a:latin typeface="Nunito Black" pitchFamily="2" charset="0"/>
            </a:rPr>
            <a:t>1</a:t>
          </a:r>
        </a:p>
      </xdr:txBody>
    </xdr:sp>
    <xdr:clientData fLocksWithSheet="0"/>
  </xdr:twoCellAnchor>
  <xdr:twoCellAnchor editAs="oneCell">
    <xdr:from>
      <xdr:col>2</xdr:col>
      <xdr:colOff>216950</xdr:colOff>
      <xdr:row>303</xdr:row>
      <xdr:rowOff>19915</xdr:rowOff>
    </xdr:from>
    <xdr:to>
      <xdr:col>2</xdr:col>
      <xdr:colOff>401395</xdr:colOff>
      <xdr:row>304</xdr:row>
      <xdr:rowOff>3063</xdr:rowOff>
    </xdr:to>
    <xdr:sp macro="" textlink="" fLocksText="0">
      <xdr:nvSpPr>
        <xdr:cNvPr id="60" name="Rechthoek 41">
          <a:extLst>
            <a:ext uri="{FF2B5EF4-FFF2-40B4-BE49-F238E27FC236}">
              <a16:creationId xmlns:a16="http://schemas.microsoft.com/office/drawing/2014/main" id="{D3513AB7-7816-7DFD-77D1-F747BA13B826}"/>
            </a:ext>
          </a:extLst>
        </xdr:cNvPr>
        <xdr:cNvSpPr>
          <a:spLocks/>
        </xdr:cNvSpPr>
      </xdr:nvSpPr>
      <xdr:spPr>
        <a:xfrm>
          <a:off x="1716102" y="44853676"/>
          <a:ext cx="183175" cy="180000"/>
        </a:xfrm>
        <a:prstGeom prst="flowChartConnector">
          <a:avLst/>
        </a:prstGeom>
        <a:solidFill>
          <a:schemeClr val="accent1"/>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lIns="0" tIns="0" rIns="0" bIns="0" rtlCol="0" anchor="ctr"/>
        <a:lstStyle/>
        <a:p>
          <a:pPr algn="ctr"/>
          <a:r>
            <a:rPr lang="nl-BE" sz="800" b="1">
              <a:latin typeface="Nunito Black" pitchFamily="2" charset="0"/>
            </a:rPr>
            <a:t>2</a:t>
          </a:r>
        </a:p>
      </xdr:txBody>
    </xdr:sp>
    <xdr:clientData fLocksWithSheet="0"/>
  </xdr:twoCellAnchor>
  <xdr:twoCellAnchor editAs="oneCell">
    <xdr:from>
      <xdr:col>2</xdr:col>
      <xdr:colOff>216950</xdr:colOff>
      <xdr:row>304</xdr:row>
      <xdr:rowOff>29441</xdr:rowOff>
    </xdr:from>
    <xdr:to>
      <xdr:col>2</xdr:col>
      <xdr:colOff>401395</xdr:colOff>
      <xdr:row>305</xdr:row>
      <xdr:rowOff>2435</xdr:rowOff>
    </xdr:to>
    <xdr:sp macro="" textlink="" fLocksText="0">
      <xdr:nvSpPr>
        <xdr:cNvPr id="61" name="Rechthoek 41">
          <a:extLst>
            <a:ext uri="{FF2B5EF4-FFF2-40B4-BE49-F238E27FC236}">
              <a16:creationId xmlns:a16="http://schemas.microsoft.com/office/drawing/2014/main" id="{F2C62F67-EEB8-30E1-7671-BC2BEAFDE730}"/>
            </a:ext>
          </a:extLst>
        </xdr:cNvPr>
        <xdr:cNvSpPr>
          <a:spLocks/>
        </xdr:cNvSpPr>
      </xdr:nvSpPr>
      <xdr:spPr>
        <a:xfrm>
          <a:off x="1716102" y="45293898"/>
          <a:ext cx="183175" cy="173650"/>
        </a:xfrm>
        <a:prstGeom prst="flowChartConnector">
          <a:avLst/>
        </a:prstGeom>
        <a:solidFill>
          <a:schemeClr val="accent1"/>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lIns="0" tIns="0" rIns="0" bIns="0" rtlCol="0" anchor="ctr"/>
        <a:lstStyle/>
        <a:p>
          <a:pPr algn="ctr"/>
          <a:r>
            <a:rPr lang="nl-BE" sz="800" b="1">
              <a:latin typeface="Nunito Black" pitchFamily="2" charset="0"/>
            </a:rPr>
            <a:t>3</a:t>
          </a:r>
        </a:p>
      </xdr:txBody>
    </xdr:sp>
    <xdr:clientData fLocksWithSheet="0"/>
  </xdr:twoCellAnchor>
  <xdr:twoCellAnchor editAs="oneCell">
    <xdr:from>
      <xdr:col>2</xdr:col>
      <xdr:colOff>27842</xdr:colOff>
      <xdr:row>316</xdr:row>
      <xdr:rowOff>47625</xdr:rowOff>
    </xdr:from>
    <xdr:to>
      <xdr:col>8</xdr:col>
      <xdr:colOff>5951396</xdr:colOff>
      <xdr:row>327</xdr:row>
      <xdr:rowOff>143152</xdr:rowOff>
    </xdr:to>
    <xdr:pic>
      <xdr:nvPicPr>
        <xdr:cNvPr id="62" name="Picture 61">
          <a:extLst>
            <a:ext uri="{FF2B5EF4-FFF2-40B4-BE49-F238E27FC236}">
              <a16:creationId xmlns:a16="http://schemas.microsoft.com/office/drawing/2014/main" id="{DE32DC74-49C7-6FB1-AF44-48D0026FAE06}"/>
            </a:ext>
          </a:extLst>
        </xdr:cNvPr>
        <xdr:cNvPicPr>
          <a:picLocks noChangeAspect="1"/>
        </xdr:cNvPicPr>
      </xdr:nvPicPr>
      <xdr:blipFill rotWithShape="1">
        <a:blip xmlns:r="http://schemas.openxmlformats.org/officeDocument/2006/relationships" r:embed="rId6"/>
        <a:srcRect t="15936"/>
        <a:stretch/>
      </xdr:blipFill>
      <xdr:spPr>
        <a:xfrm>
          <a:off x="1532792" y="48939450"/>
          <a:ext cx="10162179" cy="2295801"/>
        </a:xfrm>
        <a:prstGeom prst="rect">
          <a:avLst/>
        </a:prstGeom>
      </xdr:spPr>
    </xdr:pic>
    <xdr:clientData/>
  </xdr:twoCellAnchor>
  <xdr:twoCellAnchor>
    <xdr:from>
      <xdr:col>4</xdr:col>
      <xdr:colOff>292405</xdr:colOff>
      <xdr:row>340</xdr:row>
      <xdr:rowOff>177799</xdr:rowOff>
    </xdr:from>
    <xdr:to>
      <xdr:col>5</xdr:col>
      <xdr:colOff>166314</xdr:colOff>
      <xdr:row>341</xdr:row>
      <xdr:rowOff>148249</xdr:rowOff>
    </xdr:to>
    <xdr:sp macro="" textlink="">
      <xdr:nvSpPr>
        <xdr:cNvPr id="64" name="Rechthoek 41">
          <a:extLst>
            <a:ext uri="{FF2B5EF4-FFF2-40B4-BE49-F238E27FC236}">
              <a16:creationId xmlns:a16="http://schemas.microsoft.com/office/drawing/2014/main" id="{8D15F400-B95F-4084-B0F7-A2D4696B726F}"/>
            </a:ext>
          </a:extLst>
        </xdr:cNvPr>
        <xdr:cNvSpPr>
          <a:spLocks/>
        </xdr:cNvSpPr>
      </xdr:nvSpPr>
      <xdr:spPr>
        <a:xfrm>
          <a:off x="2528709" y="52474190"/>
          <a:ext cx="188648" cy="185798"/>
        </a:xfrm>
        <a:prstGeom prst="flowChartConnector">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1</a:t>
          </a:r>
        </a:p>
      </xdr:txBody>
    </xdr:sp>
    <xdr:clientData/>
  </xdr:twoCellAnchor>
  <xdr:twoCellAnchor>
    <xdr:from>
      <xdr:col>4</xdr:col>
      <xdr:colOff>303862</xdr:colOff>
      <xdr:row>342</xdr:row>
      <xdr:rowOff>89865</xdr:rowOff>
    </xdr:from>
    <xdr:to>
      <xdr:col>5</xdr:col>
      <xdr:colOff>171421</xdr:colOff>
      <xdr:row>343</xdr:row>
      <xdr:rowOff>53965</xdr:rowOff>
    </xdr:to>
    <xdr:sp macro="" textlink="">
      <xdr:nvSpPr>
        <xdr:cNvPr id="65" name="Rechthoek 41">
          <a:extLst>
            <a:ext uri="{FF2B5EF4-FFF2-40B4-BE49-F238E27FC236}">
              <a16:creationId xmlns:a16="http://schemas.microsoft.com/office/drawing/2014/main" id="{C8DF10CE-5E52-C628-294B-24CEBED656BF}"/>
            </a:ext>
          </a:extLst>
        </xdr:cNvPr>
        <xdr:cNvSpPr>
          <a:spLocks/>
        </xdr:cNvSpPr>
      </xdr:nvSpPr>
      <xdr:spPr>
        <a:xfrm>
          <a:off x="2540166" y="52816952"/>
          <a:ext cx="182298" cy="179448"/>
        </a:xfrm>
        <a:prstGeom prst="flowChartConnector">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2</a:t>
          </a:r>
        </a:p>
      </xdr:txBody>
    </xdr:sp>
    <xdr:clientData/>
  </xdr:twoCellAnchor>
  <xdr:twoCellAnchor>
    <xdr:from>
      <xdr:col>8</xdr:col>
      <xdr:colOff>1987550</xdr:colOff>
      <xdr:row>164</xdr:row>
      <xdr:rowOff>87908</xdr:rowOff>
    </xdr:from>
    <xdr:to>
      <xdr:col>8</xdr:col>
      <xdr:colOff>9154555</xdr:colOff>
      <xdr:row>172</xdr:row>
      <xdr:rowOff>180985</xdr:rowOff>
    </xdr:to>
    <xdr:grpSp>
      <xdr:nvGrpSpPr>
        <xdr:cNvPr id="3" name="Group 2">
          <a:extLst>
            <a:ext uri="{FF2B5EF4-FFF2-40B4-BE49-F238E27FC236}">
              <a16:creationId xmlns:a16="http://schemas.microsoft.com/office/drawing/2014/main" id="{5E54556B-45CA-43DD-756F-1C7DDBF27CAC}"/>
            </a:ext>
          </a:extLst>
        </xdr:cNvPr>
        <xdr:cNvGrpSpPr/>
      </xdr:nvGrpSpPr>
      <xdr:grpSpPr>
        <a:xfrm>
          <a:off x="7741920" y="30212308"/>
          <a:ext cx="7168275" cy="1697087"/>
          <a:chOff x="7658974" y="23105464"/>
          <a:chExt cx="7190159" cy="1702825"/>
        </a:xfrm>
      </xdr:grpSpPr>
      <xdr:grpSp>
        <xdr:nvGrpSpPr>
          <xdr:cNvPr id="26" name="Group 25">
            <a:extLst>
              <a:ext uri="{FF2B5EF4-FFF2-40B4-BE49-F238E27FC236}">
                <a16:creationId xmlns:a16="http://schemas.microsoft.com/office/drawing/2014/main" id="{B51EF448-656E-783B-C729-A3FA788A0CA6}"/>
              </a:ext>
            </a:extLst>
          </xdr:cNvPr>
          <xdr:cNvGrpSpPr/>
        </xdr:nvGrpSpPr>
        <xdr:grpSpPr>
          <a:xfrm>
            <a:off x="7658974" y="23105464"/>
            <a:ext cx="7190159" cy="1702825"/>
            <a:chOff x="7818696" y="22895315"/>
            <a:chExt cx="7181589" cy="1723075"/>
          </a:xfrm>
        </xdr:grpSpPr>
        <xdr:pic>
          <xdr:nvPicPr>
            <xdr:cNvPr id="17" name="Picture 16">
              <a:extLst>
                <a:ext uri="{FF2B5EF4-FFF2-40B4-BE49-F238E27FC236}">
                  <a16:creationId xmlns:a16="http://schemas.microsoft.com/office/drawing/2014/main" id="{6D0653DB-9112-D04C-02E1-50D1C00D17F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t="1969" b="1969"/>
            <a:stretch/>
          </xdr:blipFill>
          <xdr:spPr>
            <a:xfrm>
              <a:off x="7818696" y="22938725"/>
              <a:ext cx="7181589" cy="1679665"/>
            </a:xfrm>
            <a:prstGeom prst="rect">
              <a:avLst/>
            </a:prstGeom>
          </xdr:spPr>
        </xdr:pic>
        <xdr:sp macro="" textlink="">
          <xdr:nvSpPr>
            <xdr:cNvPr id="18" name="Rechthoek 41">
              <a:extLst>
                <a:ext uri="{FF2B5EF4-FFF2-40B4-BE49-F238E27FC236}">
                  <a16:creationId xmlns:a16="http://schemas.microsoft.com/office/drawing/2014/main" id="{9EC26F5A-D0F0-8C8C-4B19-3953A237E4BB}"/>
                </a:ext>
              </a:extLst>
            </xdr:cNvPr>
            <xdr:cNvSpPr>
              <a:spLocks/>
            </xdr:cNvSpPr>
          </xdr:nvSpPr>
          <xdr:spPr>
            <a:xfrm>
              <a:off x="8348432" y="22895315"/>
              <a:ext cx="182588" cy="176825"/>
            </a:xfrm>
            <a:prstGeom prst="flowChartConnector">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1</a:t>
              </a:r>
            </a:p>
          </xdr:txBody>
        </xdr:sp>
        <xdr:sp macro="" textlink="">
          <xdr:nvSpPr>
            <xdr:cNvPr id="20" name="Rechthoek 41">
              <a:extLst>
                <a:ext uri="{FF2B5EF4-FFF2-40B4-BE49-F238E27FC236}">
                  <a16:creationId xmlns:a16="http://schemas.microsoft.com/office/drawing/2014/main" id="{7D924F05-516F-F9A4-535C-E9AB1C5F1A7C}"/>
                </a:ext>
              </a:extLst>
            </xdr:cNvPr>
            <xdr:cNvSpPr>
              <a:spLocks/>
            </xdr:cNvSpPr>
          </xdr:nvSpPr>
          <xdr:spPr>
            <a:xfrm>
              <a:off x="9480597" y="23294321"/>
              <a:ext cx="185763" cy="183175"/>
            </a:xfrm>
            <a:prstGeom prst="flowChartConnector">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2</a:t>
              </a:r>
            </a:p>
          </xdr:txBody>
        </xdr:sp>
        <xdr:sp macro="" textlink="">
          <xdr:nvSpPr>
            <xdr:cNvPr id="23" name="Rechthoek 41">
              <a:extLst>
                <a:ext uri="{FF2B5EF4-FFF2-40B4-BE49-F238E27FC236}">
                  <a16:creationId xmlns:a16="http://schemas.microsoft.com/office/drawing/2014/main" id="{6C1D7D42-7D9C-470D-216E-FEAD133C1F76}"/>
                </a:ext>
              </a:extLst>
            </xdr:cNvPr>
            <xdr:cNvSpPr>
              <a:spLocks/>
            </xdr:cNvSpPr>
          </xdr:nvSpPr>
          <xdr:spPr>
            <a:xfrm>
              <a:off x="8198059" y="23784154"/>
              <a:ext cx="182588" cy="186350"/>
            </a:xfrm>
            <a:prstGeom prst="flowChartConnector">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3</a:t>
              </a:r>
            </a:p>
          </xdr:txBody>
        </xdr:sp>
        <xdr:sp macro="" textlink="">
          <xdr:nvSpPr>
            <xdr:cNvPr id="24" name="Rechthoek 41">
              <a:extLst>
                <a:ext uri="{FF2B5EF4-FFF2-40B4-BE49-F238E27FC236}">
                  <a16:creationId xmlns:a16="http://schemas.microsoft.com/office/drawing/2014/main" id="{DD893BFC-7D9D-5681-5DF4-F73C1DC58193}"/>
                </a:ext>
              </a:extLst>
            </xdr:cNvPr>
            <xdr:cNvSpPr>
              <a:spLocks/>
            </xdr:cNvSpPr>
          </xdr:nvSpPr>
          <xdr:spPr>
            <a:xfrm>
              <a:off x="10979106" y="22919313"/>
              <a:ext cx="188938" cy="189525"/>
            </a:xfrm>
            <a:prstGeom prst="flowChartConnector">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4</a:t>
              </a:r>
            </a:p>
          </xdr:txBody>
        </xdr:sp>
        <xdr:sp macro="" textlink="">
          <xdr:nvSpPr>
            <xdr:cNvPr id="25" name="Rechthoek 41">
              <a:extLst>
                <a:ext uri="{FF2B5EF4-FFF2-40B4-BE49-F238E27FC236}">
                  <a16:creationId xmlns:a16="http://schemas.microsoft.com/office/drawing/2014/main" id="{59AA2D65-DF0F-E6B8-0F14-DA35BB3A23BF}"/>
                </a:ext>
              </a:extLst>
            </xdr:cNvPr>
            <xdr:cNvSpPr>
              <a:spLocks/>
            </xdr:cNvSpPr>
          </xdr:nvSpPr>
          <xdr:spPr>
            <a:xfrm>
              <a:off x="14807618" y="24210793"/>
              <a:ext cx="188938" cy="192700"/>
            </a:xfrm>
            <a:prstGeom prst="flowChartConnector">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5</a:t>
              </a:r>
            </a:p>
          </xdr:txBody>
        </xdr:sp>
      </xdr:grpSp>
      <xdr:sp macro="" textlink="">
        <xdr:nvSpPr>
          <xdr:cNvPr id="2" name="Rectangle 1">
            <a:extLst>
              <a:ext uri="{FF2B5EF4-FFF2-40B4-BE49-F238E27FC236}">
                <a16:creationId xmlns:a16="http://schemas.microsoft.com/office/drawing/2014/main" id="{9B58E392-F5AF-333E-7A1F-EEE9C033210F}"/>
              </a:ext>
            </a:extLst>
          </xdr:cNvPr>
          <xdr:cNvSpPr/>
        </xdr:nvSpPr>
        <xdr:spPr>
          <a:xfrm>
            <a:off x="10060784" y="23470912"/>
            <a:ext cx="254448" cy="99846"/>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grpSp>
    <xdr:clientData/>
  </xdr:twoCellAnchor>
  <xdr:twoCellAnchor editAs="oneCell">
    <xdr:from>
      <xdr:col>1</xdr:col>
      <xdr:colOff>11037</xdr:colOff>
      <xdr:row>349</xdr:row>
      <xdr:rowOff>116266</xdr:rowOff>
    </xdr:from>
    <xdr:to>
      <xdr:col>8</xdr:col>
      <xdr:colOff>1551628</xdr:colOff>
      <xdr:row>354</xdr:row>
      <xdr:rowOff>98064</xdr:rowOff>
    </xdr:to>
    <xdr:pic>
      <xdr:nvPicPr>
        <xdr:cNvPr id="4" name="Afbeelding 3">
          <a:extLst>
            <a:ext uri="{FF2B5EF4-FFF2-40B4-BE49-F238E27FC236}">
              <a16:creationId xmlns:a16="http://schemas.microsoft.com/office/drawing/2014/main" id="{C02E7DF0-E0E7-4F93-B71E-87C867E1C0D9}"/>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28751" y="54544837"/>
          <a:ext cx="7065726" cy="1077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3175</xdr:colOff>
      <xdr:row>215</xdr:row>
      <xdr:rowOff>104057</xdr:rowOff>
    </xdr:from>
    <xdr:to>
      <xdr:col>7</xdr:col>
      <xdr:colOff>1400736</xdr:colOff>
      <xdr:row>228</xdr:row>
      <xdr:rowOff>180470</xdr:rowOff>
    </xdr:to>
    <xdr:pic>
      <xdr:nvPicPr>
        <xdr:cNvPr id="6" name="Afbeelding 5">
          <a:extLst>
            <a:ext uri="{FF2B5EF4-FFF2-40B4-BE49-F238E27FC236}">
              <a16:creationId xmlns:a16="http://schemas.microsoft.com/office/drawing/2014/main" id="{766D4387-8812-57AD-43EF-B7D7F3860D77}"/>
            </a:ext>
          </a:extLst>
        </xdr:cNvPr>
        <xdr:cNvPicPr>
          <a:picLocks noChangeAspect="1"/>
        </xdr:cNvPicPr>
      </xdr:nvPicPr>
      <xdr:blipFill>
        <a:blip xmlns:r="http://schemas.openxmlformats.org/officeDocument/2006/relationships" r:embed="rId9"/>
        <a:stretch>
          <a:fillRect/>
        </a:stretch>
      </xdr:blipFill>
      <xdr:spPr>
        <a:xfrm>
          <a:off x="1930587" y="36556792"/>
          <a:ext cx="3227295" cy="2701763"/>
        </a:xfrm>
        <a:prstGeom prst="rect">
          <a:avLst/>
        </a:prstGeom>
      </xdr:spPr>
    </xdr:pic>
    <xdr:clientData/>
  </xdr:twoCellAnchor>
  <xdr:twoCellAnchor>
    <xdr:from>
      <xdr:col>2</xdr:col>
      <xdr:colOff>218542</xdr:colOff>
      <xdr:row>105</xdr:row>
      <xdr:rowOff>21598</xdr:rowOff>
    </xdr:from>
    <xdr:to>
      <xdr:col>2</xdr:col>
      <xdr:colOff>392192</xdr:colOff>
      <xdr:row>105</xdr:row>
      <xdr:rowOff>204773</xdr:rowOff>
    </xdr:to>
    <xdr:sp macro="" textlink="">
      <xdr:nvSpPr>
        <xdr:cNvPr id="5" name="Rechthoek 41">
          <a:extLst>
            <a:ext uri="{FF2B5EF4-FFF2-40B4-BE49-F238E27FC236}">
              <a16:creationId xmlns:a16="http://schemas.microsoft.com/office/drawing/2014/main" id="{1CD7023D-9124-DA1F-1167-121768498E74}"/>
            </a:ext>
          </a:extLst>
        </xdr:cNvPr>
        <xdr:cNvSpPr>
          <a:spLocks/>
        </xdr:cNvSpPr>
      </xdr:nvSpPr>
      <xdr:spPr>
        <a:xfrm>
          <a:off x="1731336" y="19844804"/>
          <a:ext cx="173650" cy="183175"/>
        </a:xfrm>
        <a:prstGeom prst="flowChartConnector">
          <a:avLst/>
        </a:prstGeom>
        <a:solidFill>
          <a:schemeClr val="accent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81</xdr:row>
      <xdr:rowOff>235088</xdr:rowOff>
    </xdr:from>
    <xdr:to>
      <xdr:col>16</xdr:col>
      <xdr:colOff>1</xdr:colOff>
      <xdr:row>106</xdr:row>
      <xdr:rowOff>1</xdr:rowOff>
    </xdr:to>
    <xdr:graphicFrame macro="">
      <xdr:nvGraphicFramePr>
        <xdr:cNvPr id="2" name="Grafiek 1">
          <a:extLst>
            <a:ext uri="{FF2B5EF4-FFF2-40B4-BE49-F238E27FC236}">
              <a16:creationId xmlns:a16="http://schemas.microsoft.com/office/drawing/2014/main" id="{31DABF60-DCCD-4872-BF6D-EABA5B6F94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9765</xdr:colOff>
      <xdr:row>10</xdr:row>
      <xdr:rowOff>13369</xdr:rowOff>
    </xdr:from>
    <xdr:to>
      <xdr:col>2</xdr:col>
      <xdr:colOff>186590</xdr:colOff>
      <xdr:row>10</xdr:row>
      <xdr:rowOff>193369</xdr:rowOff>
    </xdr:to>
    <xdr:sp macro="" textlink="">
      <xdr:nvSpPr>
        <xdr:cNvPr id="16" name="Rechthoek 41">
          <a:extLst>
            <a:ext uri="{FF2B5EF4-FFF2-40B4-BE49-F238E27FC236}">
              <a16:creationId xmlns:a16="http://schemas.microsoft.com/office/drawing/2014/main" id="{580BACCB-FA94-0251-2B3D-16A640E723BC}"/>
            </a:ext>
          </a:extLst>
        </xdr:cNvPr>
        <xdr:cNvSpPr>
          <a:spLocks/>
        </xdr:cNvSpPr>
      </xdr:nvSpPr>
      <xdr:spPr>
        <a:xfrm>
          <a:off x="498227" y="2196792"/>
          <a:ext cx="176825" cy="180000"/>
        </a:xfrm>
        <a:prstGeom prst="flowChartConnector">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1</a:t>
          </a:r>
        </a:p>
      </xdr:txBody>
    </xdr:sp>
    <xdr:clientData/>
  </xdr:twoCellAnchor>
  <xdr:twoCellAnchor>
    <xdr:from>
      <xdr:col>2</xdr:col>
      <xdr:colOff>9765</xdr:colOff>
      <xdr:row>11</xdr:row>
      <xdr:rowOff>16543</xdr:rowOff>
    </xdr:from>
    <xdr:to>
      <xdr:col>2</xdr:col>
      <xdr:colOff>186590</xdr:colOff>
      <xdr:row>11</xdr:row>
      <xdr:rowOff>196543</xdr:rowOff>
    </xdr:to>
    <xdr:sp macro="" textlink="">
      <xdr:nvSpPr>
        <xdr:cNvPr id="17" name="Rechthoek 41">
          <a:extLst>
            <a:ext uri="{FF2B5EF4-FFF2-40B4-BE49-F238E27FC236}">
              <a16:creationId xmlns:a16="http://schemas.microsoft.com/office/drawing/2014/main" id="{783195C3-1BA6-7432-3465-4C2B1E3F3C3F}"/>
            </a:ext>
          </a:extLst>
        </xdr:cNvPr>
        <xdr:cNvSpPr>
          <a:spLocks/>
        </xdr:cNvSpPr>
      </xdr:nvSpPr>
      <xdr:spPr>
        <a:xfrm>
          <a:off x="498227" y="2434428"/>
          <a:ext cx="176825" cy="180000"/>
        </a:xfrm>
        <a:prstGeom prst="flowChartConnector">
          <a:avLst/>
        </a:prstGeom>
        <a:solidFill>
          <a:schemeClr val="bg2"/>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2</a:t>
          </a:r>
        </a:p>
      </xdr:txBody>
    </xdr:sp>
    <xdr:clientData/>
  </xdr:twoCellAnchor>
  <xdr:twoCellAnchor>
    <xdr:from>
      <xdr:col>2</xdr:col>
      <xdr:colOff>12940</xdr:colOff>
      <xdr:row>12</xdr:row>
      <xdr:rowOff>13368</xdr:rowOff>
    </xdr:from>
    <xdr:to>
      <xdr:col>2</xdr:col>
      <xdr:colOff>183415</xdr:colOff>
      <xdr:row>12</xdr:row>
      <xdr:rowOff>196543</xdr:rowOff>
    </xdr:to>
    <xdr:sp macro="" textlink="">
      <xdr:nvSpPr>
        <xdr:cNvPr id="9" name="Rechthoek 41">
          <a:extLst>
            <a:ext uri="{FF2B5EF4-FFF2-40B4-BE49-F238E27FC236}">
              <a16:creationId xmlns:a16="http://schemas.microsoft.com/office/drawing/2014/main" id="{2377D7E3-CB04-4A6E-C53B-94C1631BA351}"/>
            </a:ext>
          </a:extLst>
        </xdr:cNvPr>
        <xdr:cNvSpPr>
          <a:spLocks/>
        </xdr:cNvSpPr>
      </xdr:nvSpPr>
      <xdr:spPr>
        <a:xfrm>
          <a:off x="501402" y="2665714"/>
          <a:ext cx="170475" cy="183175"/>
        </a:xfrm>
        <a:prstGeom prst="flowChartConnector">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3</a:t>
          </a:r>
        </a:p>
      </xdr:txBody>
    </xdr:sp>
    <xdr:clientData/>
  </xdr:twoCellAnchor>
  <xdr:twoCellAnchor>
    <xdr:from>
      <xdr:col>2</xdr:col>
      <xdr:colOff>27325</xdr:colOff>
      <xdr:row>17</xdr:row>
      <xdr:rowOff>38239</xdr:rowOff>
    </xdr:from>
    <xdr:to>
      <xdr:col>2</xdr:col>
      <xdr:colOff>197800</xdr:colOff>
      <xdr:row>17</xdr:row>
      <xdr:rowOff>218239</xdr:rowOff>
    </xdr:to>
    <xdr:sp macro="" textlink="">
      <xdr:nvSpPr>
        <xdr:cNvPr id="4" name="Rechthoek 41">
          <a:extLst>
            <a:ext uri="{FF2B5EF4-FFF2-40B4-BE49-F238E27FC236}">
              <a16:creationId xmlns:a16="http://schemas.microsoft.com/office/drawing/2014/main" id="{4331C1BC-5D5C-4480-95D6-73D3E0BEB2E4}"/>
            </a:ext>
          </a:extLst>
        </xdr:cNvPr>
        <xdr:cNvSpPr>
          <a:spLocks/>
        </xdr:cNvSpPr>
      </xdr:nvSpPr>
      <xdr:spPr>
        <a:xfrm>
          <a:off x="520384" y="3568092"/>
          <a:ext cx="170475" cy="180000"/>
        </a:xfrm>
        <a:prstGeom prst="flowChartConnector">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solidFill>
                <a:schemeClr val="bg1"/>
              </a:solidFill>
              <a:latin typeface="Nunito Black" pitchFamily="2" charset="0"/>
            </a:rPr>
            <a:t>1</a:t>
          </a:r>
        </a:p>
      </xdr:txBody>
    </xdr:sp>
    <xdr:clientData/>
  </xdr:twoCellAnchor>
  <xdr:twoCellAnchor>
    <xdr:from>
      <xdr:col>2</xdr:col>
      <xdr:colOff>36851</xdr:colOff>
      <xdr:row>22</xdr:row>
      <xdr:rowOff>210944</xdr:rowOff>
    </xdr:from>
    <xdr:to>
      <xdr:col>2</xdr:col>
      <xdr:colOff>207326</xdr:colOff>
      <xdr:row>23</xdr:row>
      <xdr:rowOff>85158</xdr:rowOff>
    </xdr:to>
    <xdr:sp macro="" textlink="">
      <xdr:nvSpPr>
        <xdr:cNvPr id="6" name="Rechthoek 41">
          <a:extLst>
            <a:ext uri="{FF2B5EF4-FFF2-40B4-BE49-F238E27FC236}">
              <a16:creationId xmlns:a16="http://schemas.microsoft.com/office/drawing/2014/main" id="{7572D308-C082-4071-8D8A-D9E767DC821E}"/>
            </a:ext>
          </a:extLst>
        </xdr:cNvPr>
        <xdr:cNvSpPr>
          <a:spLocks/>
        </xdr:cNvSpPr>
      </xdr:nvSpPr>
      <xdr:spPr>
        <a:xfrm>
          <a:off x="529910" y="4917415"/>
          <a:ext cx="170475" cy="187978"/>
        </a:xfrm>
        <a:prstGeom prst="flowChartConnector">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2</a:t>
          </a:r>
        </a:p>
      </xdr:txBody>
    </xdr:sp>
    <xdr:clientData/>
  </xdr:twoCellAnchor>
  <xdr:twoCellAnchor>
    <xdr:from>
      <xdr:col>6</xdr:col>
      <xdr:colOff>634366</xdr:colOff>
      <xdr:row>42</xdr:row>
      <xdr:rowOff>10265</xdr:rowOff>
    </xdr:from>
    <xdr:to>
      <xdr:col>15</xdr:col>
      <xdr:colOff>1216479</xdr:colOff>
      <xdr:row>57</xdr:row>
      <xdr:rowOff>138</xdr:rowOff>
    </xdr:to>
    <xdr:graphicFrame macro="">
      <xdr:nvGraphicFramePr>
        <xdr:cNvPr id="8" name="Grafiek 7">
          <a:extLst>
            <a:ext uri="{FF2B5EF4-FFF2-40B4-BE49-F238E27FC236}">
              <a16:creationId xmlns:a16="http://schemas.microsoft.com/office/drawing/2014/main" id="{541313A0-CC3B-4BFE-B8B4-12D16CBC2E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11765</xdr:colOff>
      <xdr:row>39</xdr:row>
      <xdr:rowOff>9524</xdr:rowOff>
    </xdr:from>
    <xdr:to>
      <xdr:col>2</xdr:col>
      <xdr:colOff>172715</xdr:colOff>
      <xdr:row>39</xdr:row>
      <xdr:rowOff>182324</xdr:rowOff>
    </xdr:to>
    <xdr:sp macro="" textlink="">
      <xdr:nvSpPr>
        <xdr:cNvPr id="14" name="Rechthoek 41">
          <a:extLst>
            <a:ext uri="{FF2B5EF4-FFF2-40B4-BE49-F238E27FC236}">
              <a16:creationId xmlns:a16="http://schemas.microsoft.com/office/drawing/2014/main" id="{01882235-A1D3-48CA-A72F-CDC7A36955E8}"/>
            </a:ext>
          </a:extLst>
        </xdr:cNvPr>
        <xdr:cNvSpPr>
          <a:spLocks/>
        </xdr:cNvSpPr>
      </xdr:nvSpPr>
      <xdr:spPr>
        <a:xfrm>
          <a:off x="504824" y="8469965"/>
          <a:ext cx="160950" cy="172800"/>
        </a:xfrm>
        <a:prstGeom prst="flowChartConnector">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solidFill>
                <a:schemeClr val="bg1"/>
              </a:solidFill>
              <a:latin typeface="Nunito Black" pitchFamily="2" charset="0"/>
            </a:rPr>
            <a:t>1</a:t>
          </a:r>
        </a:p>
      </xdr:txBody>
    </xdr:sp>
    <xdr:clientData/>
  </xdr:twoCellAnchor>
  <xdr:twoCellAnchor>
    <xdr:from>
      <xdr:col>2</xdr:col>
      <xdr:colOff>10317</xdr:colOff>
      <xdr:row>40</xdr:row>
      <xdr:rowOff>27779</xdr:rowOff>
    </xdr:from>
    <xdr:to>
      <xdr:col>2</xdr:col>
      <xdr:colOff>180792</xdr:colOff>
      <xdr:row>40</xdr:row>
      <xdr:rowOff>196979</xdr:rowOff>
    </xdr:to>
    <xdr:sp macro="" textlink="">
      <xdr:nvSpPr>
        <xdr:cNvPr id="15" name="Rechthoek 41">
          <a:extLst>
            <a:ext uri="{FF2B5EF4-FFF2-40B4-BE49-F238E27FC236}">
              <a16:creationId xmlns:a16="http://schemas.microsoft.com/office/drawing/2014/main" id="{E34C67FD-E6DD-48EB-B45B-C20B63FC9583}"/>
            </a:ext>
          </a:extLst>
        </xdr:cNvPr>
        <xdr:cNvSpPr>
          <a:spLocks/>
        </xdr:cNvSpPr>
      </xdr:nvSpPr>
      <xdr:spPr>
        <a:xfrm>
          <a:off x="503376" y="8723544"/>
          <a:ext cx="170475" cy="169200"/>
        </a:xfrm>
        <a:prstGeom prst="flowChartConnector">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2</a:t>
          </a:r>
        </a:p>
      </xdr:txBody>
    </xdr:sp>
    <xdr:clientData/>
  </xdr:twoCellAnchor>
  <xdr:twoCellAnchor>
    <xdr:from>
      <xdr:col>4</xdr:col>
      <xdr:colOff>560899</xdr:colOff>
      <xdr:row>41</xdr:row>
      <xdr:rowOff>83248</xdr:rowOff>
    </xdr:from>
    <xdr:to>
      <xdr:col>4</xdr:col>
      <xdr:colOff>731374</xdr:colOff>
      <xdr:row>42</xdr:row>
      <xdr:rowOff>20724</xdr:rowOff>
    </xdr:to>
    <xdr:sp macro="" textlink="">
      <xdr:nvSpPr>
        <xdr:cNvPr id="18" name="Rechthoek 41">
          <a:extLst>
            <a:ext uri="{FF2B5EF4-FFF2-40B4-BE49-F238E27FC236}">
              <a16:creationId xmlns:a16="http://schemas.microsoft.com/office/drawing/2014/main" id="{3AB36F82-6EF6-40D7-A8AB-7259FED9D665}"/>
            </a:ext>
          </a:extLst>
        </xdr:cNvPr>
        <xdr:cNvSpPr>
          <a:spLocks/>
        </xdr:cNvSpPr>
      </xdr:nvSpPr>
      <xdr:spPr>
        <a:xfrm>
          <a:off x="3653723" y="9014336"/>
          <a:ext cx="170475" cy="172800"/>
        </a:xfrm>
        <a:prstGeom prst="flowChartConnector">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2</a:t>
          </a:r>
        </a:p>
      </xdr:txBody>
    </xdr:sp>
    <xdr:clientData/>
  </xdr:twoCellAnchor>
  <xdr:twoCellAnchor>
    <xdr:from>
      <xdr:col>3</xdr:col>
      <xdr:colOff>584387</xdr:colOff>
      <xdr:row>41</xdr:row>
      <xdr:rowOff>76013</xdr:rowOff>
    </xdr:from>
    <xdr:to>
      <xdr:col>3</xdr:col>
      <xdr:colOff>754862</xdr:colOff>
      <xdr:row>42</xdr:row>
      <xdr:rowOff>14713</xdr:rowOff>
    </xdr:to>
    <xdr:sp macro="" textlink="">
      <xdr:nvSpPr>
        <xdr:cNvPr id="19" name="Rechthoek 41">
          <a:extLst>
            <a:ext uri="{FF2B5EF4-FFF2-40B4-BE49-F238E27FC236}">
              <a16:creationId xmlns:a16="http://schemas.microsoft.com/office/drawing/2014/main" id="{CE345DE5-C5AB-4049-A92D-AED01CA52C78}"/>
            </a:ext>
          </a:extLst>
        </xdr:cNvPr>
        <xdr:cNvSpPr>
          <a:spLocks/>
        </xdr:cNvSpPr>
      </xdr:nvSpPr>
      <xdr:spPr>
        <a:xfrm>
          <a:off x="2377328" y="8637307"/>
          <a:ext cx="170475" cy="170288"/>
        </a:xfrm>
        <a:prstGeom prst="flowChartConnector">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solidFill>
                <a:schemeClr val="bg1"/>
              </a:solidFill>
              <a:latin typeface="Nunito Black" pitchFamily="2" charset="0"/>
            </a:rPr>
            <a:t>1</a:t>
          </a:r>
        </a:p>
      </xdr:txBody>
    </xdr:sp>
    <xdr:clientData/>
  </xdr:twoCellAnchor>
  <xdr:twoCellAnchor>
    <xdr:from>
      <xdr:col>3</xdr:col>
      <xdr:colOff>617071</xdr:colOff>
      <xdr:row>81</xdr:row>
      <xdr:rowOff>98052</xdr:rowOff>
    </xdr:from>
    <xdr:to>
      <xdr:col>3</xdr:col>
      <xdr:colOff>787546</xdr:colOff>
      <xdr:row>82</xdr:row>
      <xdr:rowOff>40300</xdr:rowOff>
    </xdr:to>
    <xdr:sp macro="" textlink="">
      <xdr:nvSpPr>
        <xdr:cNvPr id="20" name="Rechthoek 41">
          <a:extLst>
            <a:ext uri="{FF2B5EF4-FFF2-40B4-BE49-F238E27FC236}">
              <a16:creationId xmlns:a16="http://schemas.microsoft.com/office/drawing/2014/main" id="{AC505E6E-A6A9-439F-916D-D95A7E2F169E}"/>
            </a:ext>
          </a:extLst>
        </xdr:cNvPr>
        <xdr:cNvSpPr>
          <a:spLocks/>
        </xdr:cNvSpPr>
      </xdr:nvSpPr>
      <xdr:spPr>
        <a:xfrm>
          <a:off x="2417296" y="17681202"/>
          <a:ext cx="170475" cy="180373"/>
        </a:xfrm>
        <a:prstGeom prst="flowChartConnector">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solidFill>
                <a:schemeClr val="bg1"/>
              </a:solidFill>
              <a:latin typeface="Nunito Black" pitchFamily="2" charset="0"/>
            </a:rPr>
            <a:t>1</a:t>
          </a:r>
        </a:p>
      </xdr:txBody>
    </xdr:sp>
    <xdr:clientData/>
  </xdr:twoCellAnchor>
  <xdr:twoCellAnchor>
    <xdr:from>
      <xdr:col>6</xdr:col>
      <xdr:colOff>554318</xdr:colOff>
      <xdr:row>81</xdr:row>
      <xdr:rowOff>114300</xdr:rowOff>
    </xdr:from>
    <xdr:to>
      <xdr:col>6</xdr:col>
      <xdr:colOff>731143</xdr:colOff>
      <xdr:row>82</xdr:row>
      <xdr:rowOff>40300</xdr:rowOff>
    </xdr:to>
    <xdr:sp macro="" textlink="">
      <xdr:nvSpPr>
        <xdr:cNvPr id="21" name="Rechthoek 41">
          <a:extLst>
            <a:ext uri="{FF2B5EF4-FFF2-40B4-BE49-F238E27FC236}">
              <a16:creationId xmlns:a16="http://schemas.microsoft.com/office/drawing/2014/main" id="{056A7BD7-E136-29BA-AEF5-554DAF3E4F0E}"/>
            </a:ext>
          </a:extLst>
        </xdr:cNvPr>
        <xdr:cNvSpPr>
          <a:spLocks/>
        </xdr:cNvSpPr>
      </xdr:nvSpPr>
      <xdr:spPr>
        <a:xfrm>
          <a:off x="4964393" y="17697450"/>
          <a:ext cx="176825" cy="164125"/>
        </a:xfrm>
        <a:prstGeom prst="flowChartConnector">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solidFill>
                <a:schemeClr val="bg1"/>
              </a:solidFill>
              <a:latin typeface="Nunito Black" pitchFamily="2" charset="0"/>
            </a:rPr>
            <a:t>3</a:t>
          </a:r>
        </a:p>
      </xdr:txBody>
    </xdr:sp>
    <xdr:clientData/>
  </xdr:twoCellAnchor>
  <xdr:twoCellAnchor>
    <xdr:from>
      <xdr:col>2</xdr:col>
      <xdr:colOff>18114</xdr:colOff>
      <xdr:row>78</xdr:row>
      <xdr:rowOff>8003</xdr:rowOff>
    </xdr:from>
    <xdr:to>
      <xdr:col>2</xdr:col>
      <xdr:colOff>198114</xdr:colOff>
      <xdr:row>78</xdr:row>
      <xdr:rowOff>181173</xdr:rowOff>
    </xdr:to>
    <xdr:sp macro="" textlink="">
      <xdr:nvSpPr>
        <xdr:cNvPr id="23" name="Rechthoek 41">
          <a:extLst>
            <a:ext uri="{FF2B5EF4-FFF2-40B4-BE49-F238E27FC236}">
              <a16:creationId xmlns:a16="http://schemas.microsoft.com/office/drawing/2014/main" id="{D0AA7763-1FAB-40D6-9CB5-A265553BDEF1}"/>
            </a:ext>
          </a:extLst>
        </xdr:cNvPr>
        <xdr:cNvSpPr>
          <a:spLocks/>
        </xdr:cNvSpPr>
      </xdr:nvSpPr>
      <xdr:spPr>
        <a:xfrm>
          <a:off x="511173" y="16592709"/>
          <a:ext cx="180000" cy="173170"/>
        </a:xfrm>
        <a:prstGeom prst="flowChartConnector">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solidFill>
                <a:schemeClr val="bg1"/>
              </a:solidFill>
              <a:latin typeface="Nunito Black" pitchFamily="2" charset="0"/>
            </a:rPr>
            <a:t>3[</a:t>
          </a:r>
        </a:p>
      </xdr:txBody>
    </xdr:sp>
    <xdr:clientData/>
  </xdr:twoCellAnchor>
  <xdr:twoCellAnchor>
    <xdr:from>
      <xdr:col>2</xdr:col>
      <xdr:colOff>8589</xdr:colOff>
      <xdr:row>75</xdr:row>
      <xdr:rowOff>26526</xdr:rowOff>
    </xdr:from>
    <xdr:to>
      <xdr:col>2</xdr:col>
      <xdr:colOff>191764</xdr:colOff>
      <xdr:row>75</xdr:row>
      <xdr:rowOff>197374</xdr:rowOff>
    </xdr:to>
    <xdr:sp macro="" textlink="">
      <xdr:nvSpPr>
        <xdr:cNvPr id="25" name="Rechthoek 41">
          <a:extLst>
            <a:ext uri="{FF2B5EF4-FFF2-40B4-BE49-F238E27FC236}">
              <a16:creationId xmlns:a16="http://schemas.microsoft.com/office/drawing/2014/main" id="{40CA8BAC-B3DA-45C8-808A-8963E9285C16}"/>
            </a:ext>
          </a:extLst>
        </xdr:cNvPr>
        <xdr:cNvSpPr>
          <a:spLocks/>
        </xdr:cNvSpPr>
      </xdr:nvSpPr>
      <xdr:spPr>
        <a:xfrm>
          <a:off x="501648" y="15938879"/>
          <a:ext cx="183175" cy="170848"/>
        </a:xfrm>
        <a:prstGeom prst="flowChartConnector">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solidFill>
                <a:schemeClr val="bg1"/>
              </a:solidFill>
              <a:latin typeface="Nunito Black" pitchFamily="2" charset="0"/>
            </a:rPr>
            <a:t>2</a:t>
          </a:r>
        </a:p>
      </xdr:txBody>
    </xdr:sp>
    <xdr:clientData/>
  </xdr:twoCellAnchor>
  <xdr:twoCellAnchor>
    <xdr:from>
      <xdr:col>2</xdr:col>
      <xdr:colOff>8589</xdr:colOff>
      <xdr:row>74</xdr:row>
      <xdr:rowOff>9319</xdr:rowOff>
    </xdr:from>
    <xdr:to>
      <xdr:col>2</xdr:col>
      <xdr:colOff>179064</xdr:colOff>
      <xdr:row>74</xdr:row>
      <xdr:rowOff>180167</xdr:rowOff>
    </xdr:to>
    <xdr:sp macro="" textlink="">
      <xdr:nvSpPr>
        <xdr:cNvPr id="26" name="Rechthoek 41">
          <a:extLst>
            <a:ext uri="{FF2B5EF4-FFF2-40B4-BE49-F238E27FC236}">
              <a16:creationId xmlns:a16="http://schemas.microsoft.com/office/drawing/2014/main" id="{DFD029D0-9AAD-491A-B571-5B79F405F0D4}"/>
            </a:ext>
          </a:extLst>
        </xdr:cNvPr>
        <xdr:cNvSpPr>
          <a:spLocks/>
        </xdr:cNvSpPr>
      </xdr:nvSpPr>
      <xdr:spPr>
        <a:xfrm>
          <a:off x="501648" y="15697554"/>
          <a:ext cx="170475" cy="170848"/>
        </a:xfrm>
        <a:prstGeom prst="flowChartConnector">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solidFill>
                <a:schemeClr val="bg1"/>
              </a:solidFill>
              <a:latin typeface="Nunito Black" pitchFamily="2" charset="0"/>
            </a:rPr>
            <a:t>1</a:t>
          </a:r>
        </a:p>
      </xdr:txBody>
    </xdr:sp>
    <xdr:clientData/>
  </xdr:twoCellAnchor>
  <xdr:twoCellAnchor>
    <xdr:from>
      <xdr:col>4</xdr:col>
      <xdr:colOff>558801</xdr:colOff>
      <xdr:row>81</xdr:row>
      <xdr:rowOff>101600</xdr:rowOff>
    </xdr:from>
    <xdr:to>
      <xdr:col>4</xdr:col>
      <xdr:colOff>732451</xdr:colOff>
      <xdr:row>82</xdr:row>
      <xdr:rowOff>40300</xdr:rowOff>
    </xdr:to>
    <xdr:sp macro="" textlink="">
      <xdr:nvSpPr>
        <xdr:cNvPr id="27" name="Rechthoek 41">
          <a:extLst>
            <a:ext uri="{FF2B5EF4-FFF2-40B4-BE49-F238E27FC236}">
              <a16:creationId xmlns:a16="http://schemas.microsoft.com/office/drawing/2014/main" id="{67D84EB2-903F-90EC-36FA-4ADFA7CF44BC}"/>
            </a:ext>
          </a:extLst>
        </xdr:cNvPr>
        <xdr:cNvSpPr>
          <a:spLocks/>
        </xdr:cNvSpPr>
      </xdr:nvSpPr>
      <xdr:spPr>
        <a:xfrm>
          <a:off x="3663951" y="17684750"/>
          <a:ext cx="173650" cy="176825"/>
        </a:xfrm>
        <a:prstGeom prst="flowChartConnector">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solidFill>
                <a:schemeClr val="bg1"/>
              </a:solidFill>
              <a:latin typeface="Nunito Black" pitchFamily="2" charset="0"/>
            </a:rPr>
            <a:t>2</a:t>
          </a:r>
        </a:p>
      </xdr:txBody>
    </xdr:sp>
    <xdr:clientData/>
  </xdr:twoCellAnchor>
  <xdr:twoCellAnchor>
    <xdr:from>
      <xdr:col>7</xdr:col>
      <xdr:colOff>353785</xdr:colOff>
      <xdr:row>118</xdr:row>
      <xdr:rowOff>0</xdr:rowOff>
    </xdr:from>
    <xdr:to>
      <xdr:col>16</xdr:col>
      <xdr:colOff>12698</xdr:colOff>
      <xdr:row>142</xdr:row>
      <xdr:rowOff>0</xdr:rowOff>
    </xdr:to>
    <xdr:graphicFrame macro="">
      <xdr:nvGraphicFramePr>
        <xdr:cNvPr id="29" name="Grafiek 28">
          <a:extLst>
            <a:ext uri="{FF2B5EF4-FFF2-40B4-BE49-F238E27FC236}">
              <a16:creationId xmlns:a16="http://schemas.microsoft.com/office/drawing/2014/main" id="{87113469-678B-4132-887E-F0E5313079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11037</xdr:colOff>
      <xdr:row>159</xdr:row>
      <xdr:rowOff>116266</xdr:rowOff>
    </xdr:from>
    <xdr:to>
      <xdr:col>8</xdr:col>
      <xdr:colOff>1282026</xdr:colOff>
      <xdr:row>165</xdr:row>
      <xdr:rowOff>135526</xdr:rowOff>
    </xdr:to>
    <xdr:pic>
      <xdr:nvPicPr>
        <xdr:cNvPr id="3" name="Afbeelding 2">
          <a:extLst>
            <a:ext uri="{FF2B5EF4-FFF2-40B4-BE49-F238E27FC236}">
              <a16:creationId xmlns:a16="http://schemas.microsoft.com/office/drawing/2014/main" id="{1BB841AC-5811-4CD2-81ED-D6425E661FA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6937" y="61743016"/>
          <a:ext cx="7068266" cy="1077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7142</xdr:colOff>
      <xdr:row>58</xdr:row>
      <xdr:rowOff>27779</xdr:rowOff>
    </xdr:from>
    <xdr:to>
      <xdr:col>2</xdr:col>
      <xdr:colOff>177617</xdr:colOff>
      <xdr:row>58</xdr:row>
      <xdr:rowOff>219493</xdr:rowOff>
    </xdr:to>
    <xdr:sp macro="" textlink="">
      <xdr:nvSpPr>
        <xdr:cNvPr id="7" name="Rechthoek 41">
          <a:extLst>
            <a:ext uri="{FF2B5EF4-FFF2-40B4-BE49-F238E27FC236}">
              <a16:creationId xmlns:a16="http://schemas.microsoft.com/office/drawing/2014/main" id="{B3ED622E-2DAA-F2F7-AF09-29149033265F}"/>
            </a:ext>
          </a:extLst>
        </xdr:cNvPr>
        <xdr:cNvSpPr>
          <a:spLocks/>
        </xdr:cNvSpPr>
      </xdr:nvSpPr>
      <xdr:spPr>
        <a:xfrm>
          <a:off x="500201" y="12410279"/>
          <a:ext cx="170475" cy="191714"/>
        </a:xfrm>
        <a:prstGeom prst="flowChartConnector">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3</a:t>
          </a:r>
        </a:p>
      </xdr:txBody>
    </xdr:sp>
    <xdr:clientData/>
  </xdr:twoCellAnchor>
  <xdr:twoCellAnchor>
    <xdr:from>
      <xdr:col>2</xdr:col>
      <xdr:colOff>84277</xdr:colOff>
      <xdr:row>64</xdr:row>
      <xdr:rowOff>40479</xdr:rowOff>
    </xdr:from>
    <xdr:to>
      <xdr:col>2</xdr:col>
      <xdr:colOff>257175</xdr:colOff>
      <xdr:row>64</xdr:row>
      <xdr:rowOff>219493</xdr:rowOff>
    </xdr:to>
    <xdr:sp macro="" textlink="">
      <xdr:nvSpPr>
        <xdr:cNvPr id="10" name="Rechthoek 41">
          <a:extLst>
            <a:ext uri="{FF2B5EF4-FFF2-40B4-BE49-F238E27FC236}">
              <a16:creationId xmlns:a16="http://schemas.microsoft.com/office/drawing/2014/main" id="{F7C80912-2C7F-4FDE-A9BC-55E997A34811}"/>
            </a:ext>
          </a:extLst>
        </xdr:cNvPr>
        <xdr:cNvSpPr>
          <a:spLocks/>
        </xdr:cNvSpPr>
      </xdr:nvSpPr>
      <xdr:spPr>
        <a:xfrm>
          <a:off x="579577" y="13651704"/>
          <a:ext cx="172898" cy="179014"/>
        </a:xfrm>
        <a:prstGeom prst="flowChartConnector">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3</a:t>
          </a:r>
        </a:p>
      </xdr:txBody>
    </xdr:sp>
    <xdr:clientData/>
  </xdr:twoCellAnchor>
  <xdr:twoCellAnchor>
    <xdr:from>
      <xdr:col>2</xdr:col>
      <xdr:colOff>84277</xdr:colOff>
      <xdr:row>67</xdr:row>
      <xdr:rowOff>30954</xdr:rowOff>
    </xdr:from>
    <xdr:to>
      <xdr:col>2</xdr:col>
      <xdr:colOff>257175</xdr:colOff>
      <xdr:row>67</xdr:row>
      <xdr:rowOff>209968</xdr:rowOff>
    </xdr:to>
    <xdr:sp macro="" textlink="">
      <xdr:nvSpPr>
        <xdr:cNvPr id="11" name="Rechthoek 41">
          <a:extLst>
            <a:ext uri="{FF2B5EF4-FFF2-40B4-BE49-F238E27FC236}">
              <a16:creationId xmlns:a16="http://schemas.microsoft.com/office/drawing/2014/main" id="{3E970A2B-7883-4C95-877B-884617327F50}"/>
            </a:ext>
          </a:extLst>
        </xdr:cNvPr>
        <xdr:cNvSpPr>
          <a:spLocks/>
        </xdr:cNvSpPr>
      </xdr:nvSpPr>
      <xdr:spPr>
        <a:xfrm>
          <a:off x="579577" y="14175579"/>
          <a:ext cx="172898" cy="179014"/>
        </a:xfrm>
        <a:prstGeom prst="flowChartConnector">
          <a:avLst/>
        </a:prstGeom>
        <a:solidFill>
          <a:schemeClr val="accent2"/>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3</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296618</xdr:colOff>
      <xdr:row>4</xdr:row>
      <xdr:rowOff>49923</xdr:rowOff>
    </xdr:from>
    <xdr:to>
      <xdr:col>12</xdr:col>
      <xdr:colOff>789059</xdr:colOff>
      <xdr:row>5</xdr:row>
      <xdr:rowOff>255345</xdr:rowOff>
    </xdr:to>
    <xdr:pic>
      <xdr:nvPicPr>
        <xdr:cNvPr id="3" name="Graphic 2" descr="Teacher with solid fill">
          <a:extLst>
            <a:ext uri="{FF2B5EF4-FFF2-40B4-BE49-F238E27FC236}">
              <a16:creationId xmlns:a16="http://schemas.microsoft.com/office/drawing/2014/main" id="{DE2A8A2C-F599-A639-C7F2-6C99BE566BF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12731" b="11182"/>
        <a:stretch/>
      </xdr:blipFill>
      <xdr:spPr>
        <a:xfrm>
          <a:off x="8936353" y="49923"/>
          <a:ext cx="480376" cy="367572"/>
        </a:xfrm>
        <a:prstGeom prst="rect">
          <a:avLst/>
        </a:prstGeom>
      </xdr:spPr>
    </xdr:pic>
    <xdr:clientData/>
  </xdr:twoCellAnchor>
  <xdr:twoCellAnchor editAs="oneCell">
    <xdr:from>
      <xdr:col>0</xdr:col>
      <xdr:colOff>244475</xdr:colOff>
      <xdr:row>101</xdr:row>
      <xdr:rowOff>149225</xdr:rowOff>
    </xdr:from>
    <xdr:to>
      <xdr:col>9</xdr:col>
      <xdr:colOff>179632</xdr:colOff>
      <xdr:row>107</xdr:row>
      <xdr:rowOff>130886</xdr:rowOff>
    </xdr:to>
    <xdr:pic>
      <xdr:nvPicPr>
        <xdr:cNvPr id="2" name="Afbeelding 1">
          <a:extLst>
            <a:ext uri="{FF2B5EF4-FFF2-40B4-BE49-F238E27FC236}">
              <a16:creationId xmlns:a16="http://schemas.microsoft.com/office/drawing/2014/main" id="{79238648-6538-440C-88D7-0986D14A655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4475" y="12169775"/>
          <a:ext cx="6957435" cy="107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9525</xdr:colOff>
      <xdr:row>87</xdr:row>
      <xdr:rowOff>0</xdr:rowOff>
    </xdr:from>
    <xdr:ext cx="6961544" cy="1079015"/>
    <xdr:pic>
      <xdr:nvPicPr>
        <xdr:cNvPr id="2" name="Afbeelding 1">
          <a:extLst>
            <a:ext uri="{FF2B5EF4-FFF2-40B4-BE49-F238E27FC236}">
              <a16:creationId xmlns:a16="http://schemas.microsoft.com/office/drawing/2014/main" id="{2FB203EB-4A4C-4459-99BB-3ED998A8EA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879" y="11870578"/>
          <a:ext cx="6961544" cy="10790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12</xdr:col>
      <xdr:colOff>369796</xdr:colOff>
      <xdr:row>3</xdr:row>
      <xdr:rowOff>83490</xdr:rowOff>
    </xdr:from>
    <xdr:to>
      <xdr:col>12</xdr:col>
      <xdr:colOff>827555</xdr:colOff>
      <xdr:row>5</xdr:row>
      <xdr:rowOff>264733</xdr:rowOff>
    </xdr:to>
    <xdr:pic>
      <xdr:nvPicPr>
        <xdr:cNvPr id="5" name="Graphic 4" descr="Werknemersbadge met effen opvulling">
          <a:extLst>
            <a:ext uri="{FF2B5EF4-FFF2-40B4-BE49-F238E27FC236}">
              <a16:creationId xmlns:a16="http://schemas.microsoft.com/office/drawing/2014/main" id="{459DF895-F7AA-9C89-47BA-8F278BF909E9}"/>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289678" y="408461"/>
          <a:ext cx="454584" cy="4501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6067978</xdr:colOff>
      <xdr:row>99</xdr:row>
      <xdr:rowOff>45168</xdr:rowOff>
    </xdr:from>
    <xdr:to>
      <xdr:col>8</xdr:col>
      <xdr:colOff>9156017</xdr:colOff>
      <xdr:row>107</xdr:row>
      <xdr:rowOff>77627</xdr:rowOff>
    </xdr:to>
    <xdr:pic>
      <xdr:nvPicPr>
        <xdr:cNvPr id="32" name="Afbeelding 9">
          <a:extLst>
            <a:ext uri="{FF2B5EF4-FFF2-40B4-BE49-F238E27FC236}">
              <a16:creationId xmlns:a16="http://schemas.microsoft.com/office/drawing/2014/main" id="{E2665FE3-4B48-915B-1396-1992DEE1451F}"/>
            </a:ext>
          </a:extLst>
        </xdr:cNvPr>
        <xdr:cNvPicPr>
          <a:picLocks noChangeAspect="1"/>
        </xdr:cNvPicPr>
      </xdr:nvPicPr>
      <xdr:blipFill rotWithShape="1">
        <a:blip xmlns:r="http://schemas.openxmlformats.org/officeDocument/2006/relationships" r:embed="rId1"/>
        <a:srcRect r="1841"/>
        <a:stretch/>
      </xdr:blipFill>
      <xdr:spPr>
        <a:xfrm>
          <a:off x="11459956" y="16022320"/>
          <a:ext cx="3091214" cy="2542089"/>
        </a:xfrm>
        <a:prstGeom prst="rect">
          <a:avLst/>
        </a:prstGeom>
      </xdr:spPr>
    </xdr:pic>
    <xdr:clientData/>
  </xdr:twoCellAnchor>
  <xdr:twoCellAnchor>
    <xdr:from>
      <xdr:col>2</xdr:col>
      <xdr:colOff>216353</xdr:colOff>
      <xdr:row>81</xdr:row>
      <xdr:rowOff>18143</xdr:rowOff>
    </xdr:from>
    <xdr:to>
      <xdr:col>2</xdr:col>
      <xdr:colOff>393178</xdr:colOff>
      <xdr:row>81</xdr:row>
      <xdr:rowOff>191793</xdr:rowOff>
    </xdr:to>
    <xdr:sp macro="" textlink="">
      <xdr:nvSpPr>
        <xdr:cNvPr id="7" name="Rechthoek 41">
          <a:extLst>
            <a:ext uri="{FF2B5EF4-FFF2-40B4-BE49-F238E27FC236}">
              <a16:creationId xmlns:a16="http://schemas.microsoft.com/office/drawing/2014/main" id="{39F45925-B569-8F1F-D6C0-315A2612DA37}"/>
            </a:ext>
          </a:extLst>
        </xdr:cNvPr>
        <xdr:cNvSpPr>
          <a:spLocks/>
        </xdr:cNvSpPr>
      </xdr:nvSpPr>
      <xdr:spPr>
        <a:xfrm>
          <a:off x="1587953" y="12705443"/>
          <a:ext cx="176825" cy="173650"/>
        </a:xfrm>
        <a:prstGeom prst="flowChartConnector">
          <a:avLst/>
        </a:prstGeom>
        <a:solidFill>
          <a:schemeClr val="accent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a:t>
          </a:r>
        </a:p>
      </xdr:txBody>
    </xdr:sp>
    <xdr:clientData/>
  </xdr:twoCellAnchor>
  <xdr:twoCellAnchor>
    <xdr:from>
      <xdr:col>2</xdr:col>
      <xdr:colOff>219528</xdr:colOff>
      <xdr:row>82</xdr:row>
      <xdr:rowOff>12699</xdr:rowOff>
    </xdr:from>
    <xdr:to>
      <xdr:col>2</xdr:col>
      <xdr:colOff>390003</xdr:colOff>
      <xdr:row>82</xdr:row>
      <xdr:rowOff>189524</xdr:rowOff>
    </xdr:to>
    <xdr:sp macro="" textlink="">
      <xdr:nvSpPr>
        <xdr:cNvPr id="8" name="Rechthoek 41">
          <a:extLst>
            <a:ext uri="{FF2B5EF4-FFF2-40B4-BE49-F238E27FC236}">
              <a16:creationId xmlns:a16="http://schemas.microsoft.com/office/drawing/2014/main" id="{E05F5B3B-2829-6258-A87C-491EFC76DA45}"/>
            </a:ext>
          </a:extLst>
        </xdr:cNvPr>
        <xdr:cNvSpPr>
          <a:spLocks/>
        </xdr:cNvSpPr>
      </xdr:nvSpPr>
      <xdr:spPr>
        <a:xfrm>
          <a:off x="1591128" y="12919074"/>
          <a:ext cx="170475" cy="176825"/>
        </a:xfrm>
        <a:prstGeom prst="flowChartConnector">
          <a:avLst/>
        </a:prstGeom>
        <a:solidFill>
          <a:schemeClr val="accent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a:t>
          </a:r>
        </a:p>
      </xdr:txBody>
    </xdr:sp>
    <xdr:clientData/>
  </xdr:twoCellAnchor>
  <xdr:twoCellAnchor>
    <xdr:from>
      <xdr:col>2</xdr:col>
      <xdr:colOff>219528</xdr:colOff>
      <xdr:row>83</xdr:row>
      <xdr:rowOff>23585</xdr:rowOff>
    </xdr:from>
    <xdr:to>
      <xdr:col>2</xdr:col>
      <xdr:colOff>390003</xdr:colOff>
      <xdr:row>83</xdr:row>
      <xdr:rowOff>197235</xdr:rowOff>
    </xdr:to>
    <xdr:sp macro="" textlink="">
      <xdr:nvSpPr>
        <xdr:cNvPr id="9" name="Rechthoek 41">
          <a:extLst>
            <a:ext uri="{FF2B5EF4-FFF2-40B4-BE49-F238E27FC236}">
              <a16:creationId xmlns:a16="http://schemas.microsoft.com/office/drawing/2014/main" id="{EA3F3883-0C1F-E7CB-B32D-D9D84C6C1138}"/>
            </a:ext>
          </a:extLst>
        </xdr:cNvPr>
        <xdr:cNvSpPr>
          <a:spLocks/>
        </xdr:cNvSpPr>
      </xdr:nvSpPr>
      <xdr:spPr>
        <a:xfrm>
          <a:off x="1591128" y="13108214"/>
          <a:ext cx="170475" cy="173650"/>
        </a:xfrm>
        <a:prstGeom prst="flowChartConnector">
          <a:avLst/>
        </a:prstGeom>
        <a:solidFill>
          <a:schemeClr val="accent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a:t>
          </a:r>
        </a:p>
      </xdr:txBody>
    </xdr:sp>
    <xdr:clientData/>
  </xdr:twoCellAnchor>
  <xdr:twoCellAnchor>
    <xdr:from>
      <xdr:col>2</xdr:col>
      <xdr:colOff>216351</xdr:colOff>
      <xdr:row>84</xdr:row>
      <xdr:rowOff>8614</xdr:rowOff>
    </xdr:from>
    <xdr:to>
      <xdr:col>2</xdr:col>
      <xdr:colOff>396351</xdr:colOff>
      <xdr:row>84</xdr:row>
      <xdr:rowOff>191789</xdr:rowOff>
    </xdr:to>
    <xdr:sp macro="" textlink="">
      <xdr:nvSpPr>
        <xdr:cNvPr id="10" name="Rechthoek 41">
          <a:extLst>
            <a:ext uri="{FF2B5EF4-FFF2-40B4-BE49-F238E27FC236}">
              <a16:creationId xmlns:a16="http://schemas.microsoft.com/office/drawing/2014/main" id="{14B3023A-472F-1761-5870-DC525D17FC90}"/>
            </a:ext>
          </a:extLst>
        </xdr:cNvPr>
        <xdr:cNvSpPr>
          <a:spLocks/>
        </xdr:cNvSpPr>
      </xdr:nvSpPr>
      <xdr:spPr>
        <a:xfrm>
          <a:off x="1582696" y="13225373"/>
          <a:ext cx="180000" cy="183175"/>
        </a:xfrm>
        <a:prstGeom prst="flowChartConnector">
          <a:avLst/>
        </a:prstGeom>
        <a:solidFill>
          <a:schemeClr val="accent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a:t>
          </a:r>
        </a:p>
      </xdr:txBody>
    </xdr:sp>
    <xdr:clientData/>
  </xdr:twoCellAnchor>
  <xdr:twoCellAnchor>
    <xdr:from>
      <xdr:col>2</xdr:col>
      <xdr:colOff>219526</xdr:colOff>
      <xdr:row>87</xdr:row>
      <xdr:rowOff>11788</xdr:rowOff>
    </xdr:from>
    <xdr:to>
      <xdr:col>2</xdr:col>
      <xdr:colOff>393176</xdr:colOff>
      <xdr:row>87</xdr:row>
      <xdr:rowOff>191788</xdr:rowOff>
    </xdr:to>
    <xdr:sp macro="" textlink="">
      <xdr:nvSpPr>
        <xdr:cNvPr id="11" name="Rechthoek 41">
          <a:extLst>
            <a:ext uri="{FF2B5EF4-FFF2-40B4-BE49-F238E27FC236}">
              <a16:creationId xmlns:a16="http://schemas.microsoft.com/office/drawing/2014/main" id="{0D2A65FA-6E11-D9F2-D063-4BD2D196D11B}"/>
            </a:ext>
          </a:extLst>
        </xdr:cNvPr>
        <xdr:cNvSpPr>
          <a:spLocks/>
        </xdr:cNvSpPr>
      </xdr:nvSpPr>
      <xdr:spPr>
        <a:xfrm>
          <a:off x="1591992" y="13844686"/>
          <a:ext cx="173650" cy="180000"/>
        </a:xfrm>
        <a:prstGeom prst="flowChartConnector">
          <a:avLst/>
        </a:prstGeom>
        <a:solidFill>
          <a:schemeClr val="accent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1</a:t>
          </a:r>
        </a:p>
      </xdr:txBody>
    </xdr:sp>
    <xdr:clientData/>
  </xdr:twoCellAnchor>
  <xdr:twoCellAnchor>
    <xdr:from>
      <xdr:col>2</xdr:col>
      <xdr:colOff>216351</xdr:colOff>
      <xdr:row>88</xdr:row>
      <xdr:rowOff>8613</xdr:rowOff>
    </xdr:from>
    <xdr:to>
      <xdr:col>2</xdr:col>
      <xdr:colOff>390001</xdr:colOff>
      <xdr:row>88</xdr:row>
      <xdr:rowOff>191788</xdr:rowOff>
    </xdr:to>
    <xdr:sp macro="" textlink="">
      <xdr:nvSpPr>
        <xdr:cNvPr id="12" name="Rechthoek 41">
          <a:extLst>
            <a:ext uri="{FF2B5EF4-FFF2-40B4-BE49-F238E27FC236}">
              <a16:creationId xmlns:a16="http://schemas.microsoft.com/office/drawing/2014/main" id="{8FEFEDBD-D512-668B-C9E7-75F8653F1DCC}"/>
            </a:ext>
          </a:extLst>
        </xdr:cNvPr>
        <xdr:cNvSpPr>
          <a:spLocks/>
        </xdr:cNvSpPr>
      </xdr:nvSpPr>
      <xdr:spPr>
        <a:xfrm>
          <a:off x="1588817" y="14062318"/>
          <a:ext cx="173650" cy="183175"/>
        </a:xfrm>
        <a:prstGeom prst="flowChartConnector">
          <a:avLst/>
        </a:prstGeom>
        <a:solidFill>
          <a:schemeClr val="accent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2</a:t>
          </a:r>
        </a:p>
      </xdr:txBody>
    </xdr:sp>
    <xdr:clientData/>
  </xdr:twoCellAnchor>
  <xdr:twoCellAnchor editAs="oneCell">
    <xdr:from>
      <xdr:col>0</xdr:col>
      <xdr:colOff>212912</xdr:colOff>
      <xdr:row>108</xdr:row>
      <xdr:rowOff>145676</xdr:rowOff>
    </xdr:from>
    <xdr:to>
      <xdr:col>8</xdr:col>
      <xdr:colOff>1754731</xdr:colOff>
      <xdr:row>113</xdr:row>
      <xdr:rowOff>104663</xdr:rowOff>
    </xdr:to>
    <xdr:pic>
      <xdr:nvPicPr>
        <xdr:cNvPr id="6" name="Afbeelding 5">
          <a:extLst>
            <a:ext uri="{FF2B5EF4-FFF2-40B4-BE49-F238E27FC236}">
              <a16:creationId xmlns:a16="http://schemas.microsoft.com/office/drawing/2014/main" id="{983D97BA-6DA6-4E65-9423-32A2D87923C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2912" y="19386176"/>
          <a:ext cx="6954260" cy="108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244475</xdr:colOff>
      <xdr:row>16</xdr:row>
      <xdr:rowOff>28575</xdr:rowOff>
    </xdr:from>
    <xdr:to>
      <xdr:col>2</xdr:col>
      <xdr:colOff>418125</xdr:colOff>
      <xdr:row>16</xdr:row>
      <xdr:rowOff>211750</xdr:rowOff>
    </xdr:to>
    <xdr:sp macro="" textlink="">
      <xdr:nvSpPr>
        <xdr:cNvPr id="2" name="Rechthoek 41">
          <a:extLst>
            <a:ext uri="{FF2B5EF4-FFF2-40B4-BE49-F238E27FC236}">
              <a16:creationId xmlns:a16="http://schemas.microsoft.com/office/drawing/2014/main" id="{0ABF0C13-6992-4FA7-A154-9A58EF9CAC93}"/>
            </a:ext>
          </a:extLst>
        </xdr:cNvPr>
        <xdr:cNvSpPr>
          <a:spLocks/>
        </xdr:cNvSpPr>
      </xdr:nvSpPr>
      <xdr:spPr>
        <a:xfrm>
          <a:off x="1616075" y="2905125"/>
          <a:ext cx="173650" cy="183175"/>
        </a:xfrm>
        <a:prstGeom prst="flowChartConnector">
          <a:avLst/>
        </a:prstGeom>
        <a:solidFill>
          <a:schemeClr val="accent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1</a:t>
          </a:r>
        </a:p>
      </xdr:txBody>
    </xdr:sp>
    <xdr:clientData/>
  </xdr:twoCellAnchor>
  <xdr:twoCellAnchor>
    <xdr:from>
      <xdr:col>2</xdr:col>
      <xdr:colOff>244475</xdr:colOff>
      <xdr:row>19</xdr:row>
      <xdr:rowOff>15875</xdr:rowOff>
    </xdr:from>
    <xdr:to>
      <xdr:col>2</xdr:col>
      <xdr:colOff>418125</xdr:colOff>
      <xdr:row>19</xdr:row>
      <xdr:rowOff>202225</xdr:rowOff>
    </xdr:to>
    <xdr:sp macro="" textlink="">
      <xdr:nvSpPr>
        <xdr:cNvPr id="3" name="Rechthoek 41">
          <a:extLst>
            <a:ext uri="{FF2B5EF4-FFF2-40B4-BE49-F238E27FC236}">
              <a16:creationId xmlns:a16="http://schemas.microsoft.com/office/drawing/2014/main" id="{12E42C9B-6ADA-4355-BE7B-2F29F57C3D0F}"/>
            </a:ext>
          </a:extLst>
        </xdr:cNvPr>
        <xdr:cNvSpPr>
          <a:spLocks/>
        </xdr:cNvSpPr>
      </xdr:nvSpPr>
      <xdr:spPr>
        <a:xfrm>
          <a:off x="1616075" y="3540125"/>
          <a:ext cx="173650" cy="186350"/>
        </a:xfrm>
        <a:prstGeom prst="flowChartConnector">
          <a:avLst/>
        </a:prstGeom>
        <a:solidFill>
          <a:schemeClr val="accent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2</a:t>
          </a:r>
        </a:p>
      </xdr:txBody>
    </xdr:sp>
    <xdr:clientData/>
  </xdr:twoCellAnchor>
  <xdr:twoCellAnchor>
    <xdr:from>
      <xdr:col>2</xdr:col>
      <xdr:colOff>244475</xdr:colOff>
      <xdr:row>25</xdr:row>
      <xdr:rowOff>25400</xdr:rowOff>
    </xdr:from>
    <xdr:to>
      <xdr:col>2</xdr:col>
      <xdr:colOff>418125</xdr:colOff>
      <xdr:row>25</xdr:row>
      <xdr:rowOff>211750</xdr:rowOff>
    </xdr:to>
    <xdr:sp macro="" textlink="">
      <xdr:nvSpPr>
        <xdr:cNvPr id="4" name="Rechthoek 41">
          <a:extLst>
            <a:ext uri="{FF2B5EF4-FFF2-40B4-BE49-F238E27FC236}">
              <a16:creationId xmlns:a16="http://schemas.microsoft.com/office/drawing/2014/main" id="{FA93764B-F768-4060-9588-B6E7DD2883FF}"/>
            </a:ext>
          </a:extLst>
        </xdr:cNvPr>
        <xdr:cNvSpPr>
          <a:spLocks/>
        </xdr:cNvSpPr>
      </xdr:nvSpPr>
      <xdr:spPr>
        <a:xfrm>
          <a:off x="1616075" y="4845050"/>
          <a:ext cx="173650" cy="186350"/>
        </a:xfrm>
        <a:prstGeom prst="flowChartConnector">
          <a:avLst/>
        </a:prstGeom>
        <a:solidFill>
          <a:schemeClr val="accent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l-BE" sz="800" b="1">
              <a:latin typeface="Nunito Black" pitchFamily="2" charset="0"/>
            </a:rPr>
            <a:t>3</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9</xdr:row>
      <xdr:rowOff>171450</xdr:rowOff>
    </xdr:from>
    <xdr:to>
      <xdr:col>8</xdr:col>
      <xdr:colOff>1178095</xdr:colOff>
      <xdr:row>15</xdr:row>
      <xdr:rowOff>172795</xdr:rowOff>
    </xdr:to>
    <xdr:pic>
      <xdr:nvPicPr>
        <xdr:cNvPr id="2" name="Afbeelding 1">
          <a:extLst>
            <a:ext uri="{FF2B5EF4-FFF2-40B4-BE49-F238E27FC236}">
              <a16:creationId xmlns:a16="http://schemas.microsoft.com/office/drawing/2014/main" id="{3E868078-025B-4209-92F2-4404BFAABC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4324350"/>
          <a:ext cx="6969295" cy="1073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4</xdr:col>
      <xdr:colOff>594530</xdr:colOff>
      <xdr:row>44</xdr:row>
      <xdr:rowOff>175336</xdr:rowOff>
    </xdr:to>
    <xdr:pic>
      <xdr:nvPicPr>
        <xdr:cNvPr id="4" name="Afbeelding 3">
          <a:extLst>
            <a:ext uri="{FF2B5EF4-FFF2-40B4-BE49-F238E27FC236}">
              <a16:creationId xmlns:a16="http://schemas.microsoft.com/office/drawing/2014/main" id="{23F6E40C-0BAF-32B8-1B4B-2B451D87DC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8963025"/>
          <a:ext cx="6972470" cy="10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8031</xdr:colOff>
      <xdr:row>22</xdr:row>
      <xdr:rowOff>6538</xdr:rowOff>
    </xdr:from>
    <xdr:to>
      <xdr:col>3</xdr:col>
      <xdr:colOff>591205</xdr:colOff>
      <xdr:row>27</xdr:row>
      <xdr:rowOff>173206</xdr:rowOff>
    </xdr:to>
    <xdr:pic>
      <xdr:nvPicPr>
        <xdr:cNvPr id="2" name="Afbeelding 1">
          <a:extLst>
            <a:ext uri="{FF2B5EF4-FFF2-40B4-BE49-F238E27FC236}">
              <a16:creationId xmlns:a16="http://schemas.microsoft.com/office/drawing/2014/main" id="{497A1602-E404-49C2-B4FD-D8E3E18036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381" y="6740713"/>
          <a:ext cx="6971909" cy="1058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Aangepast 6">
      <a:dk1>
        <a:srgbClr val="000000"/>
      </a:dk1>
      <a:lt1>
        <a:srgbClr val="FFFFFF"/>
      </a:lt1>
      <a:dk2>
        <a:srgbClr val="222A35"/>
      </a:dk2>
      <a:lt2>
        <a:srgbClr val="BFBFBF"/>
      </a:lt2>
      <a:accent1>
        <a:srgbClr val="699B99"/>
      </a:accent1>
      <a:accent2>
        <a:srgbClr val="F6B13F"/>
      </a:accent2>
      <a:accent3>
        <a:srgbClr val="ED7D31"/>
      </a:accent3>
      <a:accent4>
        <a:srgbClr val="C00000"/>
      </a:accent4>
      <a:accent5>
        <a:srgbClr val="002060"/>
      </a:accent5>
      <a:accent6>
        <a:srgbClr val="466A68"/>
      </a:accent6>
      <a:hlink>
        <a:srgbClr val="334E4C"/>
      </a:hlink>
      <a:folHlink>
        <a:srgbClr val="A5C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Custom 32">
    <a:dk1>
      <a:srgbClr val="000000"/>
    </a:dk1>
    <a:lt1>
      <a:srgbClr val="FFFFFF"/>
    </a:lt1>
    <a:dk2>
      <a:srgbClr val="616869"/>
    </a:dk2>
    <a:lt2>
      <a:srgbClr val="FFFFFF"/>
    </a:lt2>
    <a:accent1>
      <a:srgbClr val="B0182B"/>
    </a:accent1>
    <a:accent2>
      <a:srgbClr val="058EC2"/>
    </a:accent2>
    <a:accent3>
      <a:srgbClr val="57A058"/>
    </a:accent3>
    <a:accent4>
      <a:srgbClr val="E7744E"/>
    </a:accent4>
    <a:accent5>
      <a:srgbClr val="FFCD00"/>
    </a:accent5>
    <a:accent6>
      <a:srgbClr val="CB4D5E"/>
    </a:accent6>
    <a:hlink>
      <a:srgbClr val="C00000"/>
    </a:hlink>
    <a:folHlink>
      <a:srgbClr val="E85B6C"/>
    </a:folHlink>
  </a:clrScheme>
  <a:fontScheme name="Custom 2">
    <a:majorFont>
      <a:latin typeface="Roboto Black"/>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lotonderweg.be/dashboard-attractiepolen"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lotonderweg.be/dashboard-attractiepole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vlotonderweg.be/dashboard-scholen"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www.vlotonderweg.be/dashboard-attractiepole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vlotonderweg.be/dashboard-attractiepolen"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mobilit.belgium.be/nl/duurzame-mobiliteit/enquetes-en-resultaten/federale-enquete-woon-werkverkeer/verslagen-van-enquetes" TargetMode="External"/><Relationship Id="rId2" Type="http://schemas.openxmlformats.org/officeDocument/2006/relationships/hyperlink" Target="https://www.vlaanderen.be/mobiliteit-en-openbare-werken/onderzoek-verplaatsingsgedrag-vlaanderen-ovg" TargetMode="External"/><Relationship Id="rId1" Type="http://schemas.openxmlformats.org/officeDocument/2006/relationships/hyperlink" Target="https://www.vlotonderweg.be/dashboard-attractiepolen" TargetMode="External"/><Relationship Id="rId6" Type="http://schemas.openxmlformats.org/officeDocument/2006/relationships/drawing" Target="../drawings/drawing6.xml"/><Relationship Id="rId5" Type="http://schemas.openxmlformats.org/officeDocument/2006/relationships/printerSettings" Target="../printerSettings/printerSettings4.bin"/><Relationship Id="rId4" Type="http://schemas.openxmlformats.org/officeDocument/2006/relationships/hyperlink" Target="https://leefmilieu.brussels/pro/onze-acties/projecten-en-resultaten/bedrijfsvervoerplan-bvp-welke-transportmiddelen-gebruiken-de-werknemers"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s://www.vlotonderweg.be/dashboard-attractiepolen"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vlotonderweg.be/dashboard-attractiepolen"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vlotonderweg.be/dashboard-attractiepol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55904-394B-4310-9AED-C5356F93F8AE}">
  <sheetPr codeName="Blad1">
    <tabColor theme="9"/>
    <pageSetUpPr fitToPage="1"/>
  </sheetPr>
  <dimension ref="A1:AZ143"/>
  <sheetViews>
    <sheetView showGridLines="0" tabSelected="1" zoomScale="85" zoomScaleNormal="85" zoomScaleSheetLayoutView="65" workbookViewId="0"/>
  </sheetViews>
  <sheetFormatPr defaultColWidth="8.81640625" defaultRowHeight="14.5"/>
  <cols>
    <col min="1" max="1" width="3.1796875" style="102" customWidth="1"/>
    <col min="2" max="2" width="3.81640625" style="102" customWidth="1"/>
    <col min="3" max="3" width="7.1796875" style="102" customWidth="1"/>
    <col min="4" max="4" width="9.81640625" style="102" customWidth="1"/>
    <col min="5" max="5" width="5.54296875" style="102" customWidth="1"/>
    <col min="6" max="6" width="33.81640625" style="102" customWidth="1"/>
    <col min="7" max="9" width="6.1796875" style="102" customWidth="1"/>
    <col min="10" max="10" width="11.453125" style="102" customWidth="1"/>
    <col min="11" max="21" width="8" style="102" customWidth="1"/>
    <col min="22" max="22" width="17.54296875" style="102" customWidth="1"/>
    <col min="23" max="23" width="4.453125" style="102" customWidth="1"/>
    <col min="24" max="24" width="6.1796875" style="102" customWidth="1"/>
    <col min="25" max="25" width="9.453125" style="102" customWidth="1"/>
    <col min="26" max="26" width="14.1796875" style="102" customWidth="1"/>
    <col min="27" max="27" width="8.81640625" style="102"/>
    <col min="28" max="28" width="9" style="404" customWidth="1"/>
    <col min="29" max="29" width="9.1796875" style="102" customWidth="1"/>
    <col min="30" max="30" width="6.08984375" style="102" customWidth="1"/>
    <col min="31" max="31" width="4.1796875" style="102" customWidth="1"/>
    <col min="32" max="32" width="8.81640625" style="102"/>
    <col min="33" max="33" width="12.1796875" style="102" bestFit="1" customWidth="1"/>
    <col min="34" max="34" width="8.81640625" style="102"/>
    <col min="35" max="35" width="4.1796875" style="102" customWidth="1"/>
    <col min="36" max="36" width="11.1796875" style="102" customWidth="1"/>
    <col min="37" max="37" width="13.453125" style="102" customWidth="1"/>
    <col min="38" max="45" width="8.81640625" style="102"/>
    <col min="46" max="46" width="24.54296875" style="102" customWidth="1"/>
    <col min="47" max="47" width="8.1796875" style="102" customWidth="1"/>
    <col min="48" max="48" width="5.81640625" style="102" customWidth="1"/>
    <col min="49" max="49" width="7.453125" style="102" customWidth="1"/>
    <col min="50" max="16384" width="8.81640625" style="102"/>
  </cols>
  <sheetData>
    <row r="1" spans="2:33" ht="10" customHeight="1"/>
    <row r="2" spans="2:33" s="31" customFormat="1" ht="14.5" customHeight="1">
      <c r="B2" s="562" t="s">
        <v>16</v>
      </c>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3"/>
      <c r="AF2" s="33"/>
      <c r="AG2" s="33"/>
    </row>
    <row r="3" spans="2:33" s="31" customFormat="1" ht="33.65" customHeight="1">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3"/>
      <c r="AF3" s="33"/>
      <c r="AG3" s="33"/>
    </row>
    <row r="4" spans="2:33" s="31" customFormat="1" ht="8.5" customHeight="1" thickBot="1">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405"/>
      <c r="AC4" s="134"/>
      <c r="AD4" s="134"/>
      <c r="AE4" s="32"/>
      <c r="AF4" s="135"/>
      <c r="AG4" s="135"/>
    </row>
    <row r="5" spans="2:33" s="31" customFormat="1" ht="20.149999999999999" customHeight="1" thickBot="1">
      <c r="C5" s="136" t="s">
        <v>106</v>
      </c>
      <c r="D5" s="18">
        <v>2024</v>
      </c>
      <c r="E5" s="132"/>
      <c r="F5" s="133" t="s">
        <v>109</v>
      </c>
      <c r="G5" s="134"/>
      <c r="H5" s="134"/>
      <c r="I5" s="134"/>
      <c r="J5" s="134"/>
      <c r="K5" s="134"/>
      <c r="L5" s="134"/>
      <c r="M5" s="134"/>
      <c r="N5" s="134"/>
      <c r="O5" s="134"/>
      <c r="P5" s="134"/>
      <c r="Q5" s="134"/>
      <c r="R5" s="134"/>
      <c r="S5" s="134"/>
      <c r="T5" s="134"/>
      <c r="U5" s="134"/>
      <c r="V5" s="134"/>
      <c r="W5" s="134"/>
      <c r="X5" s="134"/>
      <c r="Y5" s="134"/>
      <c r="Z5" s="134"/>
      <c r="AA5" s="134"/>
      <c r="AB5" s="405"/>
      <c r="AC5" s="134"/>
      <c r="AD5" s="134"/>
      <c r="AE5" s="32"/>
      <c r="AF5" s="135"/>
      <c r="AG5" s="135"/>
    </row>
    <row r="6" spans="2:33" s="31" customFormat="1" ht="10" customHeight="1">
      <c r="AB6" s="401"/>
      <c r="AE6" s="32"/>
      <c r="AF6" s="33"/>
      <c r="AG6" s="33"/>
    </row>
    <row r="7" spans="2:33" s="31" customFormat="1" ht="23.5" customHeight="1">
      <c r="B7" s="558" t="s">
        <v>15</v>
      </c>
      <c r="C7" s="558"/>
      <c r="D7" s="558"/>
      <c r="E7" s="558"/>
      <c r="F7" s="558"/>
      <c r="G7" s="558"/>
      <c r="H7" s="558"/>
      <c r="I7" s="558"/>
      <c r="J7" s="558"/>
      <c r="K7" s="558"/>
      <c r="L7" s="558"/>
      <c r="M7" s="558"/>
      <c r="N7" s="558"/>
      <c r="O7" s="558"/>
      <c r="P7" s="558"/>
      <c r="Q7" s="558"/>
      <c r="R7" s="558"/>
      <c r="S7" s="558"/>
      <c r="T7" s="558"/>
      <c r="U7" s="558"/>
      <c r="V7" s="558"/>
      <c r="W7" s="558"/>
      <c r="X7" s="558"/>
      <c r="Y7" s="558"/>
      <c r="Z7" s="558"/>
      <c r="AA7" s="558"/>
      <c r="AB7" s="558"/>
      <c r="AC7" s="558"/>
      <c r="AD7" s="558"/>
      <c r="AE7" s="564"/>
    </row>
    <row r="8" spans="2:33" s="31" customFormat="1" ht="8.5" customHeight="1">
      <c r="B8" s="34"/>
      <c r="C8" s="35"/>
      <c r="D8" s="35"/>
      <c r="E8" s="35"/>
      <c r="F8" s="35"/>
      <c r="G8" s="35"/>
      <c r="H8" s="35"/>
      <c r="I8" s="35"/>
      <c r="J8" s="35"/>
      <c r="K8" s="35"/>
      <c r="L8" s="35"/>
      <c r="M8" s="35"/>
      <c r="N8" s="35"/>
      <c r="O8" s="35"/>
      <c r="P8" s="35"/>
      <c r="Q8" s="35"/>
      <c r="R8" s="35"/>
      <c r="S8" s="35"/>
      <c r="T8" s="35"/>
      <c r="U8" s="35"/>
      <c r="V8" s="35"/>
      <c r="W8" s="35"/>
      <c r="X8" s="35"/>
      <c r="Y8" s="35"/>
      <c r="Z8" s="35"/>
      <c r="AA8" s="35"/>
      <c r="AB8" s="406"/>
      <c r="AC8" s="35"/>
      <c r="AD8" s="35"/>
      <c r="AE8" s="36"/>
    </row>
    <row r="9" spans="2:33" s="31" customFormat="1" ht="23" customHeight="1">
      <c r="B9" s="37"/>
      <c r="C9" s="560" t="s">
        <v>0</v>
      </c>
      <c r="D9" s="560"/>
      <c r="E9" s="560"/>
      <c r="F9" s="560"/>
      <c r="G9" s="560"/>
      <c r="H9" s="560"/>
      <c r="I9" s="560"/>
      <c r="J9" s="560"/>
      <c r="K9" s="560"/>
      <c r="L9" s="560"/>
      <c r="M9" s="560"/>
      <c r="N9" s="560"/>
      <c r="O9" s="560"/>
      <c r="P9" s="560"/>
      <c r="Q9" s="560"/>
      <c r="R9" s="560"/>
      <c r="S9" s="560"/>
      <c r="T9" s="560"/>
      <c r="U9" s="560"/>
      <c r="V9" s="560"/>
      <c r="X9" s="560" t="s">
        <v>165</v>
      </c>
      <c r="Y9" s="560"/>
      <c r="Z9" s="560"/>
      <c r="AA9" s="560"/>
      <c r="AB9" s="560"/>
      <c r="AC9" s="560"/>
      <c r="AD9" s="560"/>
      <c r="AE9" s="38"/>
    </row>
    <row r="10" spans="2:33" s="31" customFormat="1" ht="8.5" customHeight="1">
      <c r="B10" s="37"/>
      <c r="C10" s="39"/>
      <c r="D10" s="39"/>
      <c r="E10" s="39"/>
      <c r="F10" s="39"/>
      <c r="G10" s="39"/>
      <c r="H10" s="39"/>
      <c r="I10" s="39"/>
      <c r="J10" s="39"/>
      <c r="K10" s="39"/>
      <c r="L10" s="39"/>
      <c r="M10" s="39"/>
      <c r="N10" s="39"/>
      <c r="O10" s="39"/>
      <c r="P10" s="39"/>
      <c r="Q10" s="39"/>
      <c r="R10" s="39"/>
      <c r="S10" s="39"/>
      <c r="T10" s="39"/>
      <c r="U10" s="39"/>
      <c r="V10" s="39"/>
      <c r="X10" s="39"/>
      <c r="Y10" s="39"/>
      <c r="Z10" s="39"/>
      <c r="AA10" s="39"/>
      <c r="AB10" s="407"/>
      <c r="AC10" s="39"/>
      <c r="AD10" s="39"/>
      <c r="AE10" s="38"/>
    </row>
    <row r="11" spans="2:33" s="31" customFormat="1" ht="19.5" customHeight="1">
      <c r="B11" s="34"/>
      <c r="C11" s="559" t="s">
        <v>13</v>
      </c>
      <c r="D11" s="559"/>
      <c r="E11" s="559"/>
      <c r="F11" s="559"/>
      <c r="G11" s="559"/>
      <c r="H11" s="559"/>
      <c r="I11" s="559"/>
      <c r="J11" s="559"/>
      <c r="K11" s="559"/>
      <c r="L11" s="559"/>
      <c r="M11" s="559"/>
      <c r="N11" s="559"/>
      <c r="O11" s="559"/>
      <c r="P11" s="559"/>
      <c r="Q11" s="559"/>
      <c r="R11" s="559"/>
      <c r="S11" s="559"/>
      <c r="T11" s="559"/>
      <c r="U11" s="559"/>
      <c r="V11" s="559"/>
      <c r="X11" s="559" t="s">
        <v>13</v>
      </c>
      <c r="Y11" s="559"/>
      <c r="Z11" s="559"/>
      <c r="AA11" s="559"/>
      <c r="AB11" s="559"/>
      <c r="AC11" s="559"/>
      <c r="AD11" s="559"/>
      <c r="AE11" s="38"/>
    </row>
    <row r="12" spans="2:33" s="31" customFormat="1" ht="12.65" customHeight="1">
      <c r="B12" s="34"/>
      <c r="I12" s="40"/>
      <c r="J12" s="40"/>
      <c r="L12" s="32"/>
      <c r="X12" s="41"/>
      <c r="Y12" s="42"/>
      <c r="Z12" s="42"/>
      <c r="AA12" s="42"/>
      <c r="AB12" s="408"/>
      <c r="AC12" s="41"/>
      <c r="AD12" s="41"/>
      <c r="AE12" s="38"/>
    </row>
    <row r="13" spans="2:33" s="31" customFormat="1" ht="17.5" customHeight="1">
      <c r="B13" s="34"/>
      <c r="C13" s="43" t="s">
        <v>107</v>
      </c>
      <c r="D13" s="44">
        <f>'4. Data Medewerkers'!C42</f>
        <v>0</v>
      </c>
      <c r="E13" s="45"/>
      <c r="F13" s="46"/>
      <c r="G13" s="47"/>
      <c r="I13" s="48"/>
      <c r="J13" s="40"/>
      <c r="L13" s="49"/>
      <c r="M13" s="49"/>
      <c r="N13" s="49"/>
      <c r="O13" s="49"/>
      <c r="P13" s="49"/>
      <c r="Q13" s="49"/>
      <c r="R13" s="49"/>
      <c r="S13" s="49"/>
      <c r="T13" s="49"/>
      <c r="U13" s="49"/>
      <c r="X13" s="43" t="s">
        <v>107</v>
      </c>
      <c r="Y13" s="44">
        <f>'4. Data Medewerkers'!C61</f>
        <v>0</v>
      </c>
      <c r="Z13" s="32"/>
      <c r="AA13" s="50"/>
      <c r="AB13" s="401"/>
      <c r="AC13" s="32"/>
      <c r="AD13" s="32"/>
      <c r="AE13" s="38"/>
    </row>
    <row r="14" spans="2:33" s="31" customFormat="1" ht="12.65" customHeight="1">
      <c r="B14" s="34"/>
      <c r="C14" s="51"/>
      <c r="D14" s="52"/>
      <c r="E14" s="45"/>
      <c r="F14" s="46"/>
      <c r="G14" s="53"/>
      <c r="I14" s="48"/>
      <c r="J14" s="40"/>
      <c r="L14" s="54"/>
      <c r="M14" s="54"/>
      <c r="N14" s="54"/>
      <c r="O14" s="54"/>
      <c r="P14" s="54"/>
      <c r="Q14" s="54"/>
      <c r="R14" s="54"/>
      <c r="S14" s="54"/>
      <c r="T14" s="54"/>
      <c r="U14" s="54"/>
      <c r="X14" s="55"/>
      <c r="Y14" s="32"/>
      <c r="Z14" s="32"/>
      <c r="AA14" s="56"/>
      <c r="AB14" s="401"/>
      <c r="AC14" s="32"/>
      <c r="AD14" s="32"/>
      <c r="AE14" s="38"/>
    </row>
    <row r="15" spans="2:33" s="31" customFormat="1" ht="12.65" customHeight="1">
      <c r="B15" s="34"/>
      <c r="C15" s="57"/>
      <c r="D15" s="45"/>
      <c r="E15" s="45"/>
      <c r="F15" s="46"/>
      <c r="G15" s="393" t="s">
        <v>30</v>
      </c>
      <c r="H15" s="63" t="s">
        <v>277</v>
      </c>
      <c r="L15" s="58"/>
      <c r="M15" s="59"/>
      <c r="N15" s="59"/>
      <c r="O15" s="59"/>
      <c r="P15" s="59"/>
      <c r="Q15" s="59"/>
      <c r="R15" s="59"/>
      <c r="S15" s="59"/>
      <c r="T15" s="59"/>
      <c r="U15" s="59"/>
      <c r="X15" s="55"/>
      <c r="Y15" s="32"/>
      <c r="Z15" s="32"/>
      <c r="AA15" s="50"/>
      <c r="AB15" s="401"/>
      <c r="AC15" s="32"/>
      <c r="AD15" s="32"/>
      <c r="AE15" s="38"/>
    </row>
    <row r="16" spans="2:33" s="31" customFormat="1" ht="5" customHeight="1">
      <c r="B16" s="34"/>
      <c r="C16" s="60"/>
      <c r="D16" s="45"/>
      <c r="E16" s="45"/>
      <c r="F16" s="46"/>
      <c r="L16" s="58"/>
      <c r="M16" s="59"/>
      <c r="N16" s="59"/>
      <c r="O16" s="59"/>
      <c r="P16" s="59"/>
      <c r="Q16" s="59"/>
      <c r="R16" s="59"/>
      <c r="S16" s="59"/>
      <c r="T16" s="59"/>
      <c r="U16" s="59"/>
      <c r="X16" s="61"/>
      <c r="Y16" s="32"/>
      <c r="Z16" s="32"/>
      <c r="AA16" s="50"/>
      <c r="AB16" s="401"/>
      <c r="AC16" s="32"/>
      <c r="AD16" s="32"/>
      <c r="AE16" s="38"/>
    </row>
    <row r="17" spans="2:31" s="31" customFormat="1" ht="14.15" customHeight="1">
      <c r="B17" s="34"/>
      <c r="C17" s="61"/>
      <c r="D17" s="45"/>
      <c r="E17" s="45"/>
      <c r="F17" s="46"/>
      <c r="G17" s="62" t="s">
        <v>30</v>
      </c>
      <c r="H17" s="63" t="s">
        <v>161</v>
      </c>
      <c r="L17" s="58"/>
      <c r="M17" s="59"/>
      <c r="N17" s="59"/>
      <c r="O17" s="59"/>
      <c r="P17" s="59"/>
      <c r="Q17" s="59"/>
      <c r="R17" s="59"/>
      <c r="S17" s="59"/>
      <c r="T17" s="59"/>
      <c r="U17" s="59"/>
      <c r="X17" s="64"/>
      <c r="Y17" s="32"/>
      <c r="Z17" s="32"/>
      <c r="AA17" s="50"/>
      <c r="AB17" s="401"/>
      <c r="AC17" s="32"/>
      <c r="AD17" s="32"/>
      <c r="AE17" s="38"/>
    </row>
    <row r="18" spans="2:31" s="31" customFormat="1" ht="5.15" customHeight="1">
      <c r="B18" s="34"/>
      <c r="C18" s="65"/>
      <c r="D18" s="45"/>
      <c r="E18" s="45"/>
      <c r="F18" s="46"/>
      <c r="L18" s="58"/>
      <c r="M18" s="59"/>
      <c r="N18" s="59"/>
      <c r="O18" s="59"/>
      <c r="P18" s="59"/>
      <c r="Q18" s="59"/>
      <c r="R18" s="59"/>
      <c r="S18" s="59"/>
      <c r="T18" s="59"/>
      <c r="U18" s="59"/>
      <c r="X18" s="32"/>
      <c r="Y18" s="66"/>
      <c r="Z18" s="66"/>
      <c r="AA18" s="67"/>
      <c r="AB18" s="401"/>
      <c r="AC18" s="32"/>
      <c r="AD18" s="32"/>
      <c r="AE18" s="38"/>
    </row>
    <row r="19" spans="2:31" s="31" customFormat="1" ht="14.15" customHeight="1">
      <c r="B19" s="34"/>
      <c r="C19" s="68"/>
      <c r="D19" s="45"/>
      <c r="E19" s="45"/>
      <c r="F19" s="46"/>
      <c r="G19" s="69" t="s">
        <v>30</v>
      </c>
      <c r="H19" s="63" t="s">
        <v>29</v>
      </c>
      <c r="L19" s="58"/>
      <c r="M19" s="59"/>
      <c r="N19" s="59"/>
      <c r="O19" s="59"/>
      <c r="P19" s="59"/>
      <c r="Q19" s="59"/>
      <c r="R19" s="59"/>
      <c r="S19" s="59"/>
      <c r="T19" s="59"/>
      <c r="U19" s="59"/>
      <c r="Z19" s="66"/>
      <c r="AA19" s="67"/>
      <c r="AB19" s="401"/>
      <c r="AC19" s="32"/>
      <c r="AD19" s="32"/>
      <c r="AE19" s="38"/>
    </row>
    <row r="20" spans="2:31" s="31" customFormat="1" ht="5.15" customHeight="1">
      <c r="B20" s="34"/>
      <c r="C20" s="64"/>
      <c r="D20" s="45"/>
      <c r="E20" s="45"/>
      <c r="F20" s="46"/>
      <c r="L20" s="58"/>
      <c r="M20" s="59"/>
      <c r="N20" s="59"/>
      <c r="O20" s="59"/>
      <c r="P20" s="59"/>
      <c r="Q20" s="59"/>
      <c r="R20" s="59"/>
      <c r="S20" s="59"/>
      <c r="T20" s="59"/>
      <c r="U20" s="59"/>
      <c r="Z20" s="66"/>
      <c r="AA20" s="67"/>
      <c r="AB20" s="401"/>
      <c r="AC20" s="32"/>
      <c r="AD20" s="32"/>
      <c r="AE20" s="38"/>
    </row>
    <row r="21" spans="2:31" s="31" customFormat="1" ht="14.15" customHeight="1">
      <c r="B21" s="34"/>
      <c r="C21" s="70"/>
      <c r="D21" s="45"/>
      <c r="E21" s="45"/>
      <c r="F21" s="46"/>
      <c r="G21" s="71" t="s">
        <v>30</v>
      </c>
      <c r="H21" s="63" t="s">
        <v>1</v>
      </c>
      <c r="L21" s="58"/>
      <c r="M21" s="59"/>
      <c r="N21" s="59"/>
      <c r="O21" s="59"/>
      <c r="P21" s="59"/>
      <c r="Q21" s="59"/>
      <c r="R21" s="59"/>
      <c r="S21" s="59"/>
      <c r="T21" s="59"/>
      <c r="U21" s="59"/>
      <c r="X21" s="62" t="s">
        <v>30</v>
      </c>
      <c r="Y21" s="63" t="s">
        <v>46</v>
      </c>
      <c r="AB21" s="409"/>
      <c r="AC21" s="32"/>
      <c r="AD21" s="32"/>
      <c r="AE21" s="38"/>
    </row>
    <row r="22" spans="2:31" s="31" customFormat="1" ht="5.15" customHeight="1">
      <c r="B22" s="34"/>
      <c r="C22" s="72"/>
      <c r="D22" s="45"/>
      <c r="E22" s="45"/>
      <c r="F22" s="46"/>
      <c r="L22" s="58"/>
      <c r="M22" s="59"/>
      <c r="N22" s="59"/>
      <c r="O22" s="59"/>
      <c r="P22" s="59"/>
      <c r="Q22" s="59"/>
      <c r="R22" s="59"/>
      <c r="S22" s="59"/>
      <c r="T22" s="59"/>
      <c r="U22" s="59"/>
      <c r="AB22" s="409"/>
      <c r="AC22" s="32"/>
      <c r="AD22" s="32"/>
      <c r="AE22" s="38"/>
    </row>
    <row r="23" spans="2:31" s="31" customFormat="1" ht="14.15" customHeight="1">
      <c r="B23" s="34"/>
      <c r="C23" s="73"/>
      <c r="D23" s="45"/>
      <c r="E23" s="45"/>
      <c r="F23" s="46"/>
      <c r="G23" s="75" t="s">
        <v>30</v>
      </c>
      <c r="H23" s="63" t="s">
        <v>2</v>
      </c>
      <c r="L23" s="58"/>
      <c r="M23" s="59"/>
      <c r="N23" s="59"/>
      <c r="O23" s="59"/>
      <c r="P23" s="59"/>
      <c r="Q23" s="59"/>
      <c r="R23" s="59"/>
      <c r="S23" s="59"/>
      <c r="T23" s="59"/>
      <c r="U23" s="59"/>
      <c r="X23" s="71" t="s">
        <v>30</v>
      </c>
      <c r="Y23" s="63" t="s">
        <v>39</v>
      </c>
      <c r="AB23" s="409"/>
      <c r="AC23" s="32"/>
      <c r="AD23" s="32"/>
      <c r="AE23" s="38"/>
    </row>
    <row r="24" spans="2:31" s="31" customFormat="1" ht="5.15" customHeight="1">
      <c r="B24" s="34"/>
      <c r="C24" s="64"/>
      <c r="D24" s="64"/>
      <c r="E24" s="64"/>
      <c r="F24" s="64"/>
      <c r="L24" s="58"/>
      <c r="M24" s="59"/>
      <c r="N24" s="59"/>
      <c r="O24" s="59"/>
      <c r="P24" s="59"/>
      <c r="Q24" s="59"/>
      <c r="R24" s="59"/>
      <c r="S24" s="59"/>
      <c r="T24" s="59"/>
      <c r="U24" s="59"/>
      <c r="AB24" s="409"/>
      <c r="AC24" s="32"/>
      <c r="AD24" s="32"/>
      <c r="AE24" s="38"/>
    </row>
    <row r="25" spans="2:31" s="31" customFormat="1" ht="14.15" customHeight="1">
      <c r="B25" s="34"/>
      <c r="C25" s="64"/>
      <c r="D25" s="64"/>
      <c r="E25" s="64"/>
      <c r="F25" s="64"/>
      <c r="G25" s="76" t="s">
        <v>30</v>
      </c>
      <c r="H25" s="63" t="s">
        <v>74</v>
      </c>
      <c r="L25" s="59"/>
      <c r="M25" s="59"/>
      <c r="N25" s="59"/>
      <c r="O25" s="59"/>
      <c r="P25" s="59"/>
      <c r="Q25" s="59"/>
      <c r="R25" s="59"/>
      <c r="S25" s="59"/>
      <c r="T25" s="59"/>
      <c r="U25" s="59"/>
      <c r="X25" s="76" t="s">
        <v>30</v>
      </c>
      <c r="Y25" s="561" t="s">
        <v>105</v>
      </c>
      <c r="Z25" s="561"/>
      <c r="AB25" s="409"/>
      <c r="AC25" s="32"/>
      <c r="AD25" s="32"/>
      <c r="AE25" s="38"/>
    </row>
    <row r="26" spans="2:31" s="31" customFormat="1" ht="5.15" customHeight="1">
      <c r="B26" s="34"/>
      <c r="C26" s="64"/>
      <c r="D26" s="64"/>
      <c r="E26" s="64"/>
      <c r="F26" s="64"/>
      <c r="L26" s="59"/>
      <c r="M26" s="59"/>
      <c r="N26" s="59"/>
      <c r="O26" s="59"/>
      <c r="P26" s="59"/>
      <c r="Q26" s="59"/>
      <c r="R26" s="59"/>
      <c r="S26" s="59"/>
      <c r="T26" s="59"/>
      <c r="U26" s="59"/>
      <c r="Y26" s="561"/>
      <c r="Z26" s="561"/>
      <c r="AA26" s="77"/>
      <c r="AB26" s="409"/>
      <c r="AC26" s="32"/>
      <c r="AD26" s="32"/>
      <c r="AE26" s="38"/>
    </row>
    <row r="27" spans="2:31" s="31" customFormat="1" ht="14.15" customHeight="1">
      <c r="B27" s="6"/>
      <c r="C27" s="64"/>
      <c r="D27" s="64"/>
      <c r="E27" s="64"/>
      <c r="F27" s="64"/>
      <c r="G27" s="78" t="s">
        <v>30</v>
      </c>
      <c r="H27" s="63" t="s">
        <v>27</v>
      </c>
      <c r="K27" s="32"/>
      <c r="L27" s="59"/>
      <c r="M27" s="59"/>
      <c r="N27" s="59"/>
      <c r="O27" s="59"/>
      <c r="P27" s="59"/>
      <c r="Q27" s="59"/>
      <c r="R27" s="59"/>
      <c r="S27" s="59"/>
      <c r="T27" s="59"/>
      <c r="U27" s="59"/>
      <c r="Y27" s="561"/>
      <c r="Z27" s="561"/>
      <c r="AB27" s="401"/>
      <c r="AE27" s="79"/>
    </row>
    <row r="28" spans="2:31" s="31" customFormat="1" ht="5.15" customHeight="1">
      <c r="B28" s="6"/>
      <c r="C28" s="32"/>
      <c r="D28" s="32"/>
      <c r="E28" s="32"/>
      <c r="F28" s="32"/>
      <c r="J28" s="32"/>
      <c r="K28" s="32"/>
      <c r="L28" s="59"/>
      <c r="M28" s="59"/>
      <c r="N28" s="59"/>
      <c r="O28" s="59"/>
      <c r="P28" s="59"/>
      <c r="Q28" s="59"/>
      <c r="R28" s="59"/>
      <c r="S28" s="59"/>
      <c r="T28" s="59"/>
      <c r="U28" s="59"/>
      <c r="AB28" s="401"/>
      <c r="AE28" s="79"/>
    </row>
    <row r="29" spans="2:31" s="31" customFormat="1" ht="14.15" customHeight="1">
      <c r="B29" s="6"/>
      <c r="C29" s="32"/>
      <c r="D29" s="32"/>
      <c r="E29" s="32"/>
      <c r="F29" s="32"/>
      <c r="G29" s="80" t="s">
        <v>30</v>
      </c>
      <c r="H29" s="63" t="s">
        <v>28</v>
      </c>
      <c r="J29" s="32"/>
      <c r="K29" s="32"/>
      <c r="L29" s="59"/>
      <c r="M29" s="59"/>
      <c r="N29" s="59"/>
      <c r="O29" s="59"/>
      <c r="P29" s="59"/>
      <c r="Q29" s="59"/>
      <c r="R29" s="59"/>
      <c r="S29" s="59"/>
      <c r="T29" s="59"/>
      <c r="U29" s="59"/>
      <c r="X29" s="80" t="s">
        <v>30</v>
      </c>
      <c r="Y29" s="63" t="s">
        <v>7</v>
      </c>
      <c r="AB29" s="401"/>
      <c r="AE29" s="79"/>
    </row>
    <row r="30" spans="2:31" s="31" customFormat="1" ht="5.15" customHeight="1">
      <c r="B30" s="6"/>
      <c r="C30" s="32"/>
      <c r="D30" s="32"/>
      <c r="E30" s="32"/>
      <c r="F30" s="32"/>
      <c r="J30" s="32"/>
      <c r="K30" s="32"/>
      <c r="L30" s="59"/>
      <c r="M30" s="59"/>
      <c r="N30" s="59"/>
      <c r="O30" s="59"/>
      <c r="P30" s="59"/>
      <c r="Q30" s="59"/>
      <c r="R30" s="59"/>
      <c r="S30" s="59"/>
      <c r="T30" s="59"/>
      <c r="U30" s="59"/>
      <c r="AB30" s="401"/>
      <c r="AE30" s="79"/>
    </row>
    <row r="31" spans="2:31" s="31" customFormat="1" ht="14.15" customHeight="1">
      <c r="B31" s="6"/>
      <c r="C31" s="32"/>
      <c r="D31" s="32"/>
      <c r="E31" s="32"/>
      <c r="F31" s="32"/>
      <c r="G31" s="81" t="s">
        <v>30</v>
      </c>
      <c r="H31" s="63" t="s">
        <v>5</v>
      </c>
      <c r="J31" s="32"/>
      <c r="K31" s="32"/>
      <c r="L31" s="59"/>
      <c r="M31" s="59"/>
      <c r="N31" s="59"/>
      <c r="O31" s="59"/>
      <c r="P31" s="59"/>
      <c r="Q31" s="59"/>
      <c r="R31" s="59"/>
      <c r="S31" s="59"/>
      <c r="T31" s="59"/>
      <c r="U31" s="59"/>
      <c r="AB31" s="401"/>
      <c r="AE31" s="79"/>
    </row>
    <row r="32" spans="2:31" s="31" customFormat="1" ht="5.15" customHeight="1">
      <c r="B32" s="6"/>
      <c r="C32" s="32"/>
      <c r="D32" s="32"/>
      <c r="E32" s="32"/>
      <c r="F32" s="32"/>
      <c r="J32" s="32"/>
      <c r="K32" s="32"/>
      <c r="L32" s="59"/>
      <c r="M32" s="59"/>
      <c r="N32" s="59"/>
      <c r="O32" s="59"/>
      <c r="P32" s="59"/>
      <c r="Q32" s="59"/>
      <c r="R32" s="59"/>
      <c r="S32" s="59"/>
      <c r="T32" s="59"/>
      <c r="U32" s="59"/>
      <c r="AB32" s="401"/>
      <c r="AE32" s="79"/>
    </row>
    <row r="33" spans="2:31" s="31" customFormat="1" ht="14.15" customHeight="1">
      <c r="B33" s="6"/>
      <c r="C33" s="32"/>
      <c r="D33" s="32"/>
      <c r="E33" s="32"/>
      <c r="F33" s="32"/>
      <c r="G33" s="82" t="s">
        <v>30</v>
      </c>
      <c r="H33" s="63" t="s">
        <v>6</v>
      </c>
      <c r="J33" s="32"/>
      <c r="K33" s="32"/>
      <c r="L33" s="59"/>
      <c r="M33" s="59"/>
      <c r="N33" s="59"/>
      <c r="O33" s="59"/>
      <c r="P33" s="59"/>
      <c r="Q33" s="59"/>
      <c r="R33" s="59"/>
      <c r="S33" s="59"/>
      <c r="T33" s="59"/>
      <c r="U33" s="59"/>
      <c r="AB33" s="401"/>
      <c r="AE33" s="79"/>
    </row>
    <row r="34" spans="2:31" s="31" customFormat="1" ht="5" customHeight="1">
      <c r="B34" s="12"/>
      <c r="C34" s="32"/>
      <c r="D34" s="32"/>
      <c r="E34" s="32"/>
      <c r="F34" s="32"/>
      <c r="J34" s="32"/>
      <c r="K34" s="32"/>
      <c r="L34" s="59"/>
      <c r="M34" s="59"/>
      <c r="N34" s="59"/>
      <c r="O34" s="59"/>
      <c r="P34" s="59"/>
      <c r="Q34" s="59"/>
      <c r="R34" s="59"/>
      <c r="S34" s="59"/>
      <c r="T34" s="59"/>
      <c r="U34" s="59"/>
      <c r="AB34" s="401"/>
      <c r="AE34" s="79"/>
    </row>
    <row r="35" spans="2:31" s="31" customFormat="1" ht="15.5" customHeight="1">
      <c r="B35" s="12"/>
      <c r="C35" s="32"/>
      <c r="D35" s="32"/>
      <c r="E35" s="32"/>
      <c r="F35" s="32"/>
      <c r="G35" s="83" t="s">
        <v>30</v>
      </c>
      <c r="H35" s="63" t="s">
        <v>12</v>
      </c>
      <c r="J35" s="32"/>
      <c r="K35" s="84"/>
      <c r="L35" s="59"/>
      <c r="M35" s="59"/>
      <c r="N35" s="59"/>
      <c r="O35" s="59"/>
      <c r="P35" s="59"/>
      <c r="Q35" s="59"/>
      <c r="R35" s="59"/>
      <c r="S35" s="59"/>
      <c r="T35" s="59"/>
      <c r="U35" s="59"/>
      <c r="AB35" s="401"/>
      <c r="AE35" s="38"/>
    </row>
    <row r="36" spans="2:31" s="31" customFormat="1" ht="5" customHeight="1">
      <c r="B36" s="6"/>
      <c r="J36" s="84"/>
      <c r="K36" s="84"/>
      <c r="L36" s="59"/>
      <c r="M36" s="59"/>
      <c r="N36" s="59"/>
      <c r="O36" s="59"/>
      <c r="P36" s="59"/>
      <c r="Q36" s="59"/>
      <c r="R36" s="59"/>
      <c r="S36" s="59"/>
      <c r="T36" s="59"/>
      <c r="U36" s="59"/>
      <c r="AB36" s="401"/>
      <c r="AE36" s="38"/>
    </row>
    <row r="37" spans="2:31" s="31" customFormat="1" ht="24" customHeight="1">
      <c r="B37" s="6"/>
      <c r="L37" s="32"/>
      <c r="X37" s="560" t="s">
        <v>190</v>
      </c>
      <c r="Y37" s="560"/>
      <c r="Z37" s="560"/>
      <c r="AA37" s="560"/>
      <c r="AB37" s="560"/>
      <c r="AC37" s="560"/>
      <c r="AD37" s="560"/>
      <c r="AE37" s="38"/>
    </row>
    <row r="38" spans="2:31" s="31" customFormat="1" ht="7" customHeight="1">
      <c r="B38" s="6"/>
      <c r="H38" s="40"/>
      <c r="L38" s="32"/>
      <c r="AB38" s="401"/>
      <c r="AE38" s="38"/>
    </row>
    <row r="39" spans="2:31" s="31" customFormat="1" ht="19.5" customHeight="1">
      <c r="B39" s="6"/>
      <c r="C39" s="85" t="s">
        <v>173</v>
      </c>
      <c r="D39" s="389"/>
      <c r="E39" s="389"/>
      <c r="F39" s="389"/>
      <c r="G39" s="389"/>
      <c r="H39" s="389"/>
      <c r="I39" s="389"/>
      <c r="J39" s="389"/>
      <c r="K39" s="389"/>
      <c r="L39" s="389"/>
      <c r="M39" s="389"/>
      <c r="N39" s="389"/>
      <c r="O39" s="389"/>
      <c r="P39" s="389"/>
      <c r="Q39" s="389"/>
      <c r="R39" s="389"/>
      <c r="S39" s="389"/>
      <c r="T39" s="389"/>
      <c r="U39" s="389"/>
      <c r="V39" s="389"/>
      <c r="X39" s="556" t="s">
        <v>173</v>
      </c>
      <c r="Y39" s="556"/>
      <c r="Z39" s="556"/>
      <c r="AA39" s="556"/>
      <c r="AB39" s="556"/>
      <c r="AC39" s="556"/>
      <c r="AD39" s="556"/>
      <c r="AE39" s="86"/>
    </row>
    <row r="40" spans="2:31" s="31" customFormat="1" ht="12.65" customHeight="1">
      <c r="B40" s="6"/>
      <c r="L40" s="32"/>
      <c r="AB40" s="401"/>
      <c r="AC40" s="400"/>
      <c r="AE40" s="38"/>
    </row>
    <row r="41" spans="2:31" s="31" customFormat="1" ht="17.149999999999999" customHeight="1">
      <c r="B41" s="6"/>
      <c r="C41" s="43" t="s">
        <v>107</v>
      </c>
      <c r="D41" s="44">
        <f>'5. Data Bezoekers'!C41</f>
        <v>0</v>
      </c>
      <c r="E41" s="45"/>
      <c r="F41" s="46"/>
      <c r="G41" s="47"/>
      <c r="L41" s="32"/>
      <c r="AE41" s="38"/>
    </row>
    <row r="42" spans="2:31" s="31" customFormat="1" ht="11.5" customHeight="1">
      <c r="B42" s="6"/>
      <c r="C42" s="57"/>
      <c r="D42" s="45"/>
      <c r="E42" s="45"/>
      <c r="F42" s="46"/>
      <c r="G42" s="47"/>
      <c r="K42" s="32"/>
      <c r="L42" s="32"/>
      <c r="AB42" s="416" t="s">
        <v>30</v>
      </c>
      <c r="AC42" s="399" t="s">
        <v>282</v>
      </c>
      <c r="AE42" s="38"/>
    </row>
    <row r="43" spans="2:31" s="31" customFormat="1" ht="11.5" customHeight="1">
      <c r="B43" s="6"/>
      <c r="C43" s="60"/>
      <c r="D43" s="45"/>
      <c r="E43" s="45"/>
      <c r="F43" s="46"/>
      <c r="K43" s="32"/>
      <c r="L43" s="32"/>
      <c r="AB43" s="402" t="s">
        <v>30</v>
      </c>
      <c r="AC43" s="399" t="s">
        <v>281</v>
      </c>
      <c r="AE43" s="38"/>
    </row>
    <row r="44" spans="2:31" s="31" customFormat="1" ht="11.5" customHeight="1">
      <c r="B44" s="6"/>
      <c r="C44" s="60"/>
      <c r="D44" s="45"/>
      <c r="E44" s="45"/>
      <c r="F44" s="46"/>
      <c r="K44" s="32"/>
      <c r="L44" s="32"/>
      <c r="AB44" s="403" t="s">
        <v>30</v>
      </c>
      <c r="AC44" s="399" t="s">
        <v>280</v>
      </c>
      <c r="AE44" s="38"/>
    </row>
    <row r="45" spans="2:31" s="31" customFormat="1" ht="14.15" customHeight="1">
      <c r="B45" s="6"/>
      <c r="C45" s="61"/>
      <c r="D45" s="45"/>
      <c r="E45" s="45"/>
      <c r="F45" s="46"/>
      <c r="G45" s="87" t="s">
        <v>30</v>
      </c>
      <c r="H45" s="63" t="s">
        <v>279</v>
      </c>
      <c r="K45" s="32"/>
      <c r="L45" s="32"/>
      <c r="R45" s="88"/>
      <c r="AB45" s="401"/>
      <c r="AE45" s="38"/>
    </row>
    <row r="46" spans="2:31" s="31" customFormat="1" ht="5.5" customHeight="1">
      <c r="B46" s="6"/>
      <c r="C46" s="61"/>
      <c r="D46" s="45"/>
      <c r="E46" s="45"/>
      <c r="F46" s="46"/>
      <c r="K46" s="32"/>
      <c r="L46" s="32"/>
      <c r="R46" s="88"/>
      <c r="AB46" s="401"/>
      <c r="AE46" s="38"/>
    </row>
    <row r="47" spans="2:31" s="31" customFormat="1" ht="14.15" customHeight="1">
      <c r="B47" s="6"/>
      <c r="C47" s="65"/>
      <c r="D47" s="45"/>
      <c r="E47" s="45"/>
      <c r="F47" s="46"/>
      <c r="G47" s="89" t="s">
        <v>30</v>
      </c>
      <c r="H47" s="63" t="s">
        <v>29</v>
      </c>
      <c r="K47" s="32"/>
      <c r="L47" s="32"/>
      <c r="AB47" s="401"/>
      <c r="AE47" s="38"/>
    </row>
    <row r="48" spans="2:31" s="31" customFormat="1" ht="5.5" customHeight="1">
      <c r="B48" s="6"/>
      <c r="C48" s="65"/>
      <c r="D48" s="45"/>
      <c r="E48" s="45"/>
      <c r="F48" s="46"/>
      <c r="G48" s="89"/>
      <c r="H48" s="63"/>
      <c r="K48" s="32"/>
      <c r="L48" s="32"/>
      <c r="AB48" s="401"/>
      <c r="AE48" s="38"/>
    </row>
    <row r="49" spans="2:49" s="31" customFormat="1" ht="14.15" customHeight="1">
      <c r="B49" s="6"/>
      <c r="C49" s="68"/>
      <c r="D49" s="45"/>
      <c r="E49" s="45"/>
      <c r="F49" s="46"/>
      <c r="G49" s="71" t="s">
        <v>30</v>
      </c>
      <c r="H49" s="63" t="s">
        <v>1</v>
      </c>
      <c r="K49" s="32"/>
      <c r="L49" s="32"/>
      <c r="V49" s="88"/>
      <c r="AB49" s="401"/>
      <c r="AE49" s="38"/>
    </row>
    <row r="50" spans="2:49" s="31" customFormat="1" ht="5.5" customHeight="1">
      <c r="B50" s="6"/>
      <c r="C50" s="68"/>
      <c r="D50" s="45"/>
      <c r="E50" s="45"/>
      <c r="F50" s="46"/>
      <c r="G50" s="71"/>
      <c r="H50" s="63"/>
      <c r="K50" s="32"/>
      <c r="L50" s="32"/>
      <c r="V50" s="88"/>
      <c r="AB50" s="401"/>
      <c r="AE50" s="38"/>
    </row>
    <row r="51" spans="2:49" s="31" customFormat="1" ht="14.15" customHeight="1">
      <c r="B51" s="6"/>
      <c r="C51" s="64"/>
      <c r="D51" s="45"/>
      <c r="E51" s="45"/>
      <c r="F51" s="46"/>
      <c r="G51" s="75" t="s">
        <v>30</v>
      </c>
      <c r="H51" s="63" t="s">
        <v>2</v>
      </c>
      <c r="L51" s="32"/>
      <c r="W51" s="32"/>
      <c r="AB51" s="401"/>
      <c r="AE51" s="79"/>
    </row>
    <row r="52" spans="2:49" s="31" customFormat="1" ht="5.5" customHeight="1">
      <c r="B52" s="6"/>
      <c r="C52" s="64"/>
      <c r="D52" s="45"/>
      <c r="E52" s="45"/>
      <c r="F52" s="46"/>
      <c r="G52" s="76"/>
      <c r="H52" s="63"/>
      <c r="L52" s="32"/>
      <c r="W52" s="32"/>
      <c r="AB52" s="401"/>
      <c r="AE52" s="79"/>
    </row>
    <row r="53" spans="2:49" s="31" customFormat="1" ht="14.15" customHeight="1">
      <c r="B53" s="6"/>
      <c r="C53" s="70"/>
      <c r="D53" s="45"/>
      <c r="E53" s="45"/>
      <c r="F53" s="46"/>
      <c r="G53" s="74" t="s">
        <v>30</v>
      </c>
      <c r="H53" s="63" t="s">
        <v>74</v>
      </c>
      <c r="L53" s="32"/>
      <c r="W53" s="32"/>
      <c r="AB53" s="401"/>
      <c r="AE53" s="79"/>
    </row>
    <row r="54" spans="2:49" s="31" customFormat="1" ht="5.5" customHeight="1">
      <c r="B54" s="6"/>
      <c r="C54" s="70"/>
      <c r="D54" s="45"/>
      <c r="E54" s="45"/>
      <c r="F54" s="46"/>
      <c r="G54" s="75"/>
      <c r="H54" s="63"/>
      <c r="L54" s="32"/>
      <c r="W54" s="32"/>
      <c r="AB54" s="401"/>
      <c r="AE54" s="79"/>
    </row>
    <row r="55" spans="2:49" s="31" customFormat="1" ht="14.15" customHeight="1">
      <c r="B55" s="6"/>
      <c r="C55" s="72"/>
      <c r="D55" s="45"/>
      <c r="E55" s="45"/>
      <c r="F55" s="46"/>
      <c r="G55" s="90" t="s">
        <v>30</v>
      </c>
      <c r="H55" s="63" t="s">
        <v>27</v>
      </c>
      <c r="L55" s="32"/>
      <c r="W55" s="32"/>
      <c r="AB55" s="401"/>
      <c r="AE55" s="79"/>
    </row>
    <row r="56" spans="2:49" s="31" customFormat="1" ht="5.5" customHeight="1">
      <c r="B56" s="6"/>
      <c r="C56" s="72"/>
      <c r="D56" s="45"/>
      <c r="E56" s="45"/>
      <c r="F56" s="46"/>
      <c r="G56" s="90"/>
      <c r="H56" s="63"/>
      <c r="L56" s="32"/>
      <c r="W56" s="32"/>
      <c r="AB56" s="401"/>
      <c r="AE56" s="79"/>
    </row>
    <row r="57" spans="2:49" s="31" customFormat="1" ht="14.15" customHeight="1">
      <c r="B57" s="6"/>
      <c r="C57" s="70"/>
      <c r="D57" s="70"/>
      <c r="E57" s="70"/>
      <c r="F57" s="70"/>
      <c r="G57" s="80" t="s">
        <v>30</v>
      </c>
      <c r="H57" s="63" t="s">
        <v>28</v>
      </c>
      <c r="I57" s="70"/>
      <c r="K57" s="70"/>
      <c r="L57" s="32"/>
      <c r="W57" s="32"/>
      <c r="AB57" s="401"/>
      <c r="AE57" s="79"/>
    </row>
    <row r="58" spans="2:49" s="31" customFormat="1" ht="5.5" customHeight="1">
      <c r="B58" s="6"/>
      <c r="C58" s="70"/>
      <c r="D58" s="70"/>
      <c r="E58" s="70"/>
      <c r="F58" s="70"/>
      <c r="G58" s="80"/>
      <c r="H58" s="63"/>
      <c r="I58" s="70"/>
      <c r="K58" s="70"/>
      <c r="L58" s="32"/>
      <c r="W58" s="32"/>
      <c r="AB58" s="401"/>
      <c r="AE58" s="79"/>
    </row>
    <row r="59" spans="2:49" s="31" customFormat="1" ht="14.15" customHeight="1">
      <c r="B59" s="6"/>
      <c r="C59" s="70"/>
      <c r="D59" s="70"/>
      <c r="E59" s="70"/>
      <c r="F59" s="70"/>
      <c r="G59" s="81" t="s">
        <v>30</v>
      </c>
      <c r="H59" s="63" t="s">
        <v>5</v>
      </c>
      <c r="I59" s="70"/>
      <c r="K59" s="70"/>
      <c r="L59" s="32"/>
      <c r="W59" s="32"/>
      <c r="AB59" s="401"/>
      <c r="AE59" s="79"/>
    </row>
    <row r="60" spans="2:49" s="31" customFormat="1" ht="5.5" customHeight="1">
      <c r="B60" s="6"/>
      <c r="C60" s="70"/>
      <c r="D60" s="70"/>
      <c r="E60" s="70"/>
      <c r="F60" s="70"/>
      <c r="G60" s="81"/>
      <c r="H60" s="63"/>
      <c r="I60" s="70"/>
      <c r="K60" s="70"/>
      <c r="L60" s="32"/>
      <c r="W60" s="32"/>
      <c r="AB60" s="401"/>
      <c r="AE60" s="79"/>
    </row>
    <row r="61" spans="2:49" s="31" customFormat="1" ht="14.15" customHeight="1">
      <c r="B61" s="6"/>
      <c r="C61" s="70"/>
      <c r="D61" s="70"/>
      <c r="E61" s="70"/>
      <c r="F61" s="70"/>
      <c r="G61" s="82" t="s">
        <v>30</v>
      </c>
      <c r="H61" s="63" t="s">
        <v>6</v>
      </c>
      <c r="I61" s="70"/>
      <c r="K61" s="70"/>
      <c r="L61" s="32"/>
      <c r="W61" s="32"/>
      <c r="AB61" s="401"/>
      <c r="AE61" s="79"/>
    </row>
    <row r="62" spans="2:49" s="31" customFormat="1" ht="5.5" customHeight="1">
      <c r="B62" s="6"/>
      <c r="C62" s="70"/>
      <c r="D62" s="70"/>
      <c r="E62" s="70"/>
      <c r="F62" s="70"/>
      <c r="G62" s="82"/>
      <c r="H62" s="63"/>
      <c r="I62" s="63"/>
      <c r="J62" s="70"/>
      <c r="K62" s="70"/>
      <c r="L62" s="32"/>
      <c r="W62" s="32"/>
      <c r="X62" s="91"/>
      <c r="Y62" s="91"/>
      <c r="Z62" s="91"/>
      <c r="AA62" s="91"/>
      <c r="AB62" s="410"/>
      <c r="AC62" s="91"/>
      <c r="AD62" s="91"/>
      <c r="AE62" s="79"/>
      <c r="AF62" s="91"/>
      <c r="AR62" s="91"/>
      <c r="AS62" s="91"/>
      <c r="AT62" s="91"/>
      <c r="AU62" s="91"/>
      <c r="AV62" s="91"/>
      <c r="AW62" s="91"/>
    </row>
    <row r="63" spans="2:49" s="31" customFormat="1" ht="14.15" customHeight="1">
      <c r="B63" s="6"/>
      <c r="C63" s="70"/>
      <c r="D63" s="70"/>
      <c r="E63" s="70"/>
      <c r="F63" s="70"/>
      <c r="G63" s="92" t="s">
        <v>30</v>
      </c>
      <c r="H63" s="63" t="s">
        <v>12</v>
      </c>
      <c r="J63" s="70"/>
      <c r="K63" s="70"/>
      <c r="L63" s="32"/>
      <c r="W63" s="32"/>
      <c r="X63" s="91"/>
      <c r="Y63" s="91"/>
      <c r="Z63" s="91"/>
      <c r="AA63" s="91"/>
      <c r="AB63" s="410"/>
      <c r="AC63" s="91"/>
      <c r="AD63" s="91"/>
      <c r="AE63" s="79"/>
      <c r="AF63" s="91"/>
      <c r="AR63" s="91"/>
      <c r="AS63" s="91"/>
      <c r="AT63" s="91"/>
      <c r="AU63" s="91"/>
      <c r="AV63" s="91"/>
      <c r="AW63" s="91"/>
    </row>
    <row r="64" spans="2:49" s="31" customFormat="1" ht="14.15" customHeight="1">
      <c r="B64" s="6"/>
      <c r="C64" s="93"/>
      <c r="D64" s="93"/>
      <c r="E64" s="93"/>
      <c r="F64" s="93"/>
      <c r="I64" s="94"/>
      <c r="J64" s="93"/>
      <c r="K64" s="70"/>
      <c r="L64" s="32"/>
      <c r="W64" s="32"/>
      <c r="X64" s="91"/>
      <c r="Y64" s="91"/>
      <c r="Z64" s="91"/>
      <c r="AA64" s="91"/>
      <c r="AB64" s="410"/>
      <c r="AC64" s="91"/>
      <c r="AD64" s="91"/>
      <c r="AE64" s="79"/>
      <c r="AF64" s="91"/>
      <c r="AN64" s="91"/>
      <c r="AO64" s="91"/>
      <c r="AP64" s="91"/>
      <c r="AQ64" s="91"/>
      <c r="AR64" s="91"/>
      <c r="AS64" s="91"/>
      <c r="AT64" s="91"/>
      <c r="AU64" s="91"/>
      <c r="AV64" s="91"/>
      <c r="AW64" s="91"/>
    </row>
    <row r="65" spans="2:49" s="31" customFormat="1" ht="20.5" customHeight="1">
      <c r="B65" s="95"/>
      <c r="C65" s="96"/>
      <c r="D65" s="96"/>
      <c r="E65" s="96"/>
      <c r="F65" s="96"/>
      <c r="G65" s="96"/>
      <c r="H65" s="96"/>
      <c r="I65" s="96"/>
      <c r="J65" s="96"/>
      <c r="K65" s="96"/>
      <c r="L65" s="97"/>
      <c r="M65" s="96"/>
      <c r="N65" s="96"/>
      <c r="O65" s="96"/>
      <c r="P65" s="96"/>
      <c r="Q65" s="96"/>
      <c r="R65" s="96"/>
      <c r="S65" s="96"/>
      <c r="T65" s="96"/>
      <c r="U65" s="96"/>
      <c r="V65" s="96"/>
      <c r="W65" s="97"/>
      <c r="X65" s="97"/>
      <c r="Y65" s="96"/>
      <c r="Z65" s="96"/>
      <c r="AA65" s="96"/>
      <c r="AB65" s="411"/>
      <c r="AC65" s="96"/>
      <c r="AD65" s="96"/>
      <c r="AE65" s="98"/>
      <c r="AF65" s="91"/>
      <c r="AG65" s="91"/>
      <c r="AH65" s="91"/>
      <c r="AI65" s="91"/>
      <c r="AJ65" s="91"/>
      <c r="AK65" s="91"/>
      <c r="AL65" s="91"/>
      <c r="AM65" s="91"/>
      <c r="AN65" s="91"/>
      <c r="AO65" s="91"/>
      <c r="AP65" s="91"/>
      <c r="AQ65" s="91"/>
      <c r="AR65" s="91"/>
      <c r="AS65" s="91"/>
      <c r="AT65" s="91"/>
      <c r="AU65" s="91"/>
      <c r="AV65" s="91"/>
      <c r="AW65" s="91"/>
    </row>
    <row r="66" spans="2:49" s="31" customFormat="1" ht="16" customHeight="1">
      <c r="B66" s="99"/>
      <c r="L66" s="32"/>
      <c r="W66" s="32"/>
      <c r="X66" s="32"/>
      <c r="AB66" s="401"/>
      <c r="AF66" s="91"/>
      <c r="AG66" s="91"/>
      <c r="AH66" s="91"/>
      <c r="AI66" s="91"/>
      <c r="AJ66" s="91"/>
      <c r="AK66" s="91"/>
      <c r="AL66" s="91"/>
      <c r="AM66" s="91"/>
      <c r="AN66" s="91"/>
      <c r="AO66" s="91"/>
      <c r="AP66" s="91"/>
      <c r="AQ66" s="91"/>
      <c r="AR66" s="91"/>
      <c r="AS66" s="91"/>
      <c r="AT66" s="91"/>
      <c r="AU66" s="91"/>
      <c r="AV66" s="91"/>
      <c r="AW66" s="91"/>
    </row>
    <row r="67" spans="2:49" s="31" customFormat="1" ht="26.5" customHeight="1">
      <c r="AB67" s="401"/>
      <c r="AF67" s="91"/>
      <c r="AG67" s="91"/>
      <c r="AH67" s="91"/>
      <c r="AI67" s="91"/>
      <c r="AJ67" s="91"/>
      <c r="AK67" s="91"/>
      <c r="AL67" s="91"/>
      <c r="AM67" s="91"/>
      <c r="AN67" s="91"/>
      <c r="AO67" s="91"/>
      <c r="AP67" s="91"/>
      <c r="AQ67" s="91"/>
      <c r="AR67" s="91"/>
      <c r="AS67" s="91"/>
      <c r="AT67" s="91"/>
      <c r="AU67" s="91"/>
      <c r="AV67" s="91"/>
      <c r="AW67" s="91"/>
    </row>
    <row r="68" spans="2:49" s="31" customFormat="1" ht="23.5" customHeight="1">
      <c r="B68" s="557" t="s">
        <v>40</v>
      </c>
      <c r="C68" s="558"/>
      <c r="D68" s="558"/>
      <c r="E68" s="558"/>
      <c r="F68" s="558"/>
      <c r="G68" s="558"/>
      <c r="H68" s="558"/>
      <c r="I68" s="558"/>
      <c r="J68" s="558"/>
      <c r="K68" s="558"/>
      <c r="L68" s="558"/>
      <c r="M68" s="558"/>
      <c r="N68" s="558"/>
      <c r="O68" s="558"/>
      <c r="P68" s="558"/>
      <c r="Q68" s="558"/>
      <c r="R68" s="558"/>
      <c r="S68" s="558"/>
      <c r="T68" s="558"/>
      <c r="U68" s="558"/>
      <c r="V68" s="558"/>
      <c r="W68" s="558"/>
      <c r="X68" s="558"/>
      <c r="Y68" s="558"/>
      <c r="Z68" s="558"/>
      <c r="AA68" s="558"/>
      <c r="AB68" s="558"/>
      <c r="AC68" s="558"/>
      <c r="AD68" s="558"/>
      <c r="AE68" s="558"/>
      <c r="AF68" s="91"/>
      <c r="AG68" s="91"/>
      <c r="AH68" s="91"/>
      <c r="AI68" s="91"/>
      <c r="AJ68" s="91"/>
      <c r="AK68" s="91"/>
      <c r="AL68" s="91"/>
      <c r="AM68" s="91"/>
      <c r="AN68" s="91"/>
      <c r="AO68" s="91"/>
      <c r="AP68" s="91"/>
      <c r="AQ68" s="91"/>
      <c r="AR68" s="91"/>
      <c r="AS68" s="91"/>
      <c r="AT68" s="91"/>
      <c r="AU68" s="91"/>
      <c r="AV68" s="91"/>
      <c r="AW68" s="91"/>
    </row>
    <row r="69" spans="2:49" s="31" customFormat="1" ht="8.5" customHeight="1">
      <c r="B69" s="100"/>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406"/>
      <c r="AC69" s="35"/>
      <c r="AD69" s="35"/>
      <c r="AE69" s="79"/>
      <c r="AF69" s="91"/>
      <c r="AG69" s="91"/>
      <c r="AH69" s="91"/>
      <c r="AI69" s="91"/>
      <c r="AJ69" s="91"/>
      <c r="AK69" s="91"/>
      <c r="AL69" s="91"/>
      <c r="AM69" s="91"/>
      <c r="AN69" s="91"/>
      <c r="AO69" s="91"/>
      <c r="AP69" s="91"/>
      <c r="AQ69" s="91"/>
      <c r="AR69" s="91"/>
      <c r="AS69" s="91"/>
      <c r="AT69" s="91"/>
      <c r="AU69" s="91"/>
      <c r="AV69" s="91"/>
      <c r="AW69" s="91"/>
    </row>
    <row r="70" spans="2:49" s="31" customFormat="1" ht="19.5" customHeight="1">
      <c r="B70" s="100"/>
      <c r="C70" s="559" t="s">
        <v>13</v>
      </c>
      <c r="D70" s="559"/>
      <c r="E70" s="559"/>
      <c r="F70" s="559"/>
      <c r="G70" s="559"/>
      <c r="H70" s="559"/>
      <c r="I70" s="559"/>
      <c r="J70" s="559"/>
      <c r="K70" s="559"/>
      <c r="L70" s="559"/>
      <c r="M70" s="559"/>
      <c r="N70" s="559"/>
      <c r="O70" s="559"/>
      <c r="P70" s="101"/>
      <c r="Q70" s="556" t="s">
        <v>173</v>
      </c>
      <c r="R70" s="556"/>
      <c r="S70" s="556"/>
      <c r="T70" s="556"/>
      <c r="U70" s="556"/>
      <c r="V70" s="556"/>
      <c r="W70" s="556"/>
      <c r="X70" s="556"/>
      <c r="Y70" s="556"/>
      <c r="Z70" s="556"/>
      <c r="AA70" s="556"/>
      <c r="AB70" s="556"/>
      <c r="AC70" s="556"/>
      <c r="AD70" s="556"/>
      <c r="AE70" s="79"/>
      <c r="AF70" s="91"/>
      <c r="AG70" s="91"/>
      <c r="AH70" s="91"/>
      <c r="AI70" s="91"/>
      <c r="AJ70" s="91"/>
      <c r="AK70" s="91"/>
      <c r="AL70" s="91"/>
      <c r="AM70" s="91"/>
      <c r="AN70" s="91"/>
      <c r="AO70" s="91"/>
      <c r="AP70" s="91"/>
      <c r="AQ70" s="91"/>
      <c r="AR70" s="91"/>
      <c r="AS70" s="91"/>
      <c r="AT70" s="91"/>
      <c r="AU70" s="91"/>
      <c r="AV70" s="91"/>
      <c r="AW70" s="91"/>
    </row>
    <row r="71" spans="2:49" s="31" customFormat="1" ht="10.5" customHeight="1">
      <c r="B71" s="100"/>
      <c r="C71" s="102"/>
      <c r="D71" s="102"/>
      <c r="E71" s="102"/>
      <c r="F71" s="102"/>
      <c r="G71" s="102"/>
      <c r="H71" s="102"/>
      <c r="I71" s="102"/>
      <c r="J71" s="102"/>
      <c r="K71" s="102"/>
      <c r="L71" s="103"/>
      <c r="M71" s="103"/>
      <c r="N71" s="103"/>
      <c r="O71" s="103"/>
      <c r="P71" s="103"/>
      <c r="AB71" s="401"/>
      <c r="AE71" s="79"/>
      <c r="AF71" s="91"/>
      <c r="AG71" s="91"/>
      <c r="AH71" s="91"/>
      <c r="AI71" s="91"/>
      <c r="AJ71" s="91"/>
      <c r="AK71" s="91"/>
      <c r="AL71" s="91"/>
      <c r="AM71" s="91"/>
      <c r="AN71" s="91"/>
      <c r="AO71" s="91"/>
      <c r="AP71" s="91"/>
      <c r="AQ71" s="91"/>
      <c r="AR71" s="91"/>
      <c r="AS71" s="91"/>
      <c r="AT71" s="91"/>
      <c r="AU71" s="91"/>
      <c r="AV71" s="91"/>
      <c r="AW71" s="91"/>
    </row>
    <row r="72" spans="2:49" s="31" customFormat="1" ht="16.5" customHeight="1">
      <c r="B72" s="100"/>
      <c r="C72" s="43" t="s">
        <v>107</v>
      </c>
      <c r="D72" s="44">
        <f>'4. Data Medewerkers'!C81</f>
        <v>0</v>
      </c>
      <c r="E72" s="102"/>
      <c r="F72" s="102"/>
      <c r="G72" s="102"/>
      <c r="H72" s="102"/>
      <c r="I72" s="102"/>
      <c r="J72" s="102"/>
      <c r="K72" s="102"/>
      <c r="L72" s="103"/>
      <c r="M72" s="103"/>
      <c r="N72" s="103"/>
      <c r="O72" s="103"/>
      <c r="P72" s="103"/>
      <c r="Q72" s="43" t="s">
        <v>107</v>
      </c>
      <c r="R72" s="44">
        <f>'5. Data Bezoekers'!C66</f>
        <v>0</v>
      </c>
      <c r="AB72" s="401"/>
      <c r="AE72" s="79"/>
      <c r="AF72" s="91"/>
      <c r="AG72" s="91"/>
      <c r="AH72" s="91"/>
      <c r="AI72" s="91"/>
      <c r="AJ72" s="91"/>
      <c r="AK72" s="91"/>
      <c r="AL72" s="91"/>
      <c r="AM72" s="91"/>
      <c r="AN72" s="91"/>
      <c r="AO72" s="91"/>
      <c r="AP72" s="91"/>
      <c r="AQ72" s="91"/>
      <c r="AR72" s="91"/>
      <c r="AS72" s="91"/>
      <c r="AT72" s="91"/>
      <c r="AU72" s="91"/>
      <c r="AV72" s="91"/>
      <c r="AW72" s="91"/>
    </row>
    <row r="73" spans="2:49" s="31" customFormat="1" ht="10.5" customHeight="1">
      <c r="B73" s="100"/>
      <c r="C73" s="102"/>
      <c r="D73" s="102"/>
      <c r="E73" s="102"/>
      <c r="F73" s="102"/>
      <c r="G73" s="102"/>
      <c r="H73" s="102"/>
      <c r="I73" s="102"/>
      <c r="J73" s="102"/>
      <c r="K73" s="102"/>
      <c r="L73" s="103"/>
      <c r="M73" s="103"/>
      <c r="N73" s="103"/>
      <c r="O73" s="103"/>
      <c r="P73" s="103"/>
      <c r="AB73" s="401"/>
      <c r="AE73" s="79"/>
      <c r="AF73" s="91"/>
      <c r="AG73" s="91"/>
      <c r="AH73" s="91"/>
      <c r="AI73" s="91"/>
      <c r="AJ73" s="91"/>
      <c r="AK73" s="91"/>
      <c r="AL73" s="91"/>
      <c r="AM73" s="91"/>
      <c r="AN73" s="91"/>
      <c r="AO73" s="91"/>
      <c r="AP73" s="91"/>
      <c r="AQ73" s="91"/>
      <c r="AR73" s="91"/>
      <c r="AS73" s="91"/>
      <c r="AT73" s="91"/>
      <c r="AU73" s="91"/>
      <c r="AV73" s="91"/>
      <c r="AW73" s="91"/>
    </row>
    <row r="74" spans="2:49" s="31" customFormat="1" ht="16" customHeight="1">
      <c r="B74" s="100"/>
      <c r="C74" s="102"/>
      <c r="D74" s="102"/>
      <c r="E74" s="102"/>
      <c r="F74" s="102"/>
      <c r="G74" s="102"/>
      <c r="H74" s="102"/>
      <c r="I74" s="102"/>
      <c r="J74" s="102"/>
      <c r="K74" s="102"/>
      <c r="L74" s="102"/>
      <c r="M74" s="102"/>
      <c r="N74" s="102"/>
      <c r="O74" s="102"/>
      <c r="P74" s="102"/>
      <c r="Q74" s="102"/>
      <c r="R74" s="104"/>
      <c r="S74" s="104"/>
      <c r="V74" s="105"/>
      <c r="AB74" s="401"/>
      <c r="AE74" s="79"/>
      <c r="AF74" s="91"/>
      <c r="AG74" s="91"/>
      <c r="AH74" s="91"/>
      <c r="AI74" s="91"/>
      <c r="AJ74" s="91"/>
      <c r="AK74" s="91"/>
      <c r="AL74" s="91"/>
      <c r="AM74" s="91"/>
      <c r="AN74" s="91"/>
      <c r="AO74" s="91"/>
      <c r="AP74" s="91"/>
      <c r="AQ74" s="91"/>
      <c r="AR74" s="91"/>
      <c r="AS74" s="91"/>
      <c r="AT74" s="91"/>
      <c r="AU74" s="91"/>
      <c r="AV74" s="91"/>
      <c r="AW74" s="91"/>
    </row>
    <row r="75" spans="2:49" s="31" customFormat="1" ht="16" customHeight="1">
      <c r="B75" s="100"/>
      <c r="C75" s="102"/>
      <c r="D75" s="102"/>
      <c r="E75" s="102"/>
      <c r="F75" s="102"/>
      <c r="G75" s="102"/>
      <c r="H75" s="102"/>
      <c r="I75" s="102"/>
      <c r="J75" s="102"/>
      <c r="K75" s="102"/>
      <c r="L75" s="102"/>
      <c r="M75" s="102"/>
      <c r="N75" s="102"/>
      <c r="O75" s="102"/>
      <c r="P75" s="102"/>
      <c r="Q75" s="106"/>
      <c r="R75" s="107"/>
      <c r="Z75" s="102"/>
      <c r="AB75" s="401"/>
      <c r="AE75" s="108"/>
      <c r="AF75" s="91"/>
      <c r="AG75" s="91"/>
      <c r="AH75" s="91"/>
      <c r="AI75" s="91"/>
      <c r="AJ75" s="91"/>
      <c r="AK75" s="91"/>
      <c r="AL75" s="91"/>
      <c r="AM75" s="91"/>
      <c r="AN75" s="91"/>
      <c r="AO75" s="91"/>
      <c r="AP75" s="91"/>
      <c r="AQ75" s="91"/>
      <c r="AR75" s="91"/>
      <c r="AS75" s="91"/>
      <c r="AT75" s="91"/>
      <c r="AU75" s="91"/>
      <c r="AV75" s="91"/>
      <c r="AW75" s="91"/>
    </row>
    <row r="76" spans="2:49" s="31" customFormat="1" ht="16" customHeight="1">
      <c r="B76" s="100"/>
      <c r="C76" s="102"/>
      <c r="D76" s="102"/>
      <c r="E76" s="102"/>
      <c r="F76" s="102"/>
      <c r="G76" s="102"/>
      <c r="H76" s="102"/>
      <c r="I76" s="102"/>
      <c r="J76" s="102"/>
      <c r="K76" s="102"/>
      <c r="L76" s="102"/>
      <c r="M76" s="102"/>
      <c r="N76" s="102"/>
      <c r="O76" s="102"/>
      <c r="P76" s="102"/>
      <c r="Q76" s="106"/>
      <c r="R76" s="107"/>
      <c r="Z76" s="102"/>
      <c r="AB76" s="401"/>
      <c r="AE76" s="108"/>
      <c r="AF76" s="91"/>
      <c r="AG76" s="91"/>
      <c r="AH76" s="91"/>
      <c r="AI76" s="91"/>
      <c r="AJ76" s="91"/>
      <c r="AK76" s="91"/>
      <c r="AL76" s="91"/>
      <c r="AM76" s="91"/>
      <c r="AN76" s="91"/>
      <c r="AO76" s="91"/>
      <c r="AP76" s="91"/>
      <c r="AQ76" s="91"/>
      <c r="AR76" s="91"/>
      <c r="AS76" s="91"/>
      <c r="AT76" s="91"/>
      <c r="AU76" s="91"/>
      <c r="AV76" s="91"/>
      <c r="AW76" s="91"/>
    </row>
    <row r="77" spans="2:49" s="31" customFormat="1" ht="16" customHeight="1">
      <c r="B77" s="100"/>
      <c r="C77" s="102"/>
      <c r="D77" s="102"/>
      <c r="E77" s="102"/>
      <c r="F77" s="102"/>
      <c r="G77" s="102"/>
      <c r="H77" s="102"/>
      <c r="I77" s="102"/>
      <c r="J77" s="102"/>
      <c r="K77" s="102"/>
      <c r="L77" s="102"/>
      <c r="M77" s="102"/>
      <c r="N77" s="102"/>
      <c r="O77" s="102"/>
      <c r="P77" s="102"/>
      <c r="Q77" s="109"/>
      <c r="Z77" s="102"/>
      <c r="AB77" s="401"/>
      <c r="AE77" s="108"/>
      <c r="AF77" s="91"/>
      <c r="AG77" s="91"/>
      <c r="AH77" s="91"/>
      <c r="AI77" s="91"/>
      <c r="AJ77" s="91"/>
      <c r="AK77" s="91"/>
      <c r="AL77" s="91"/>
      <c r="AM77" s="91"/>
      <c r="AN77" s="91"/>
      <c r="AO77" s="91"/>
      <c r="AP77" s="91"/>
      <c r="AQ77" s="91"/>
      <c r="AR77" s="91"/>
      <c r="AS77" s="91"/>
      <c r="AT77" s="91"/>
      <c r="AU77" s="91"/>
      <c r="AV77" s="91"/>
      <c r="AW77" s="91"/>
    </row>
    <row r="78" spans="2:49" s="31" customFormat="1" ht="16" customHeight="1">
      <c r="B78" s="100"/>
      <c r="C78" s="102"/>
      <c r="D78" s="102"/>
      <c r="E78" s="102"/>
      <c r="F78" s="102"/>
      <c r="G78" s="102"/>
      <c r="H78" s="102"/>
      <c r="I78" s="102"/>
      <c r="J78" s="102"/>
      <c r="K78" s="102"/>
      <c r="L78" s="102"/>
      <c r="M78" s="102"/>
      <c r="N78" s="102"/>
      <c r="O78" s="102"/>
      <c r="P78" s="102"/>
      <c r="Q78" s="106"/>
      <c r="R78" s="107"/>
      <c r="Z78" s="102"/>
      <c r="AB78" s="401"/>
      <c r="AE78" s="108"/>
      <c r="AF78" s="91"/>
      <c r="AG78" s="91"/>
      <c r="AH78" s="91"/>
      <c r="AI78" s="91"/>
      <c r="AJ78" s="91"/>
      <c r="AK78" s="91"/>
      <c r="AL78" s="91"/>
      <c r="AM78" s="91"/>
      <c r="AN78" s="91"/>
      <c r="AO78" s="91"/>
      <c r="AP78" s="91"/>
      <c r="AQ78" s="91"/>
      <c r="AR78" s="91"/>
      <c r="AS78" s="91"/>
      <c r="AT78" s="91"/>
      <c r="AU78" s="91"/>
      <c r="AV78" s="91"/>
      <c r="AW78" s="91"/>
    </row>
    <row r="79" spans="2:49" s="31" customFormat="1" ht="16" customHeight="1">
      <c r="B79" s="100"/>
      <c r="C79" s="102"/>
      <c r="D79" s="102"/>
      <c r="E79" s="102"/>
      <c r="F79" s="102"/>
      <c r="G79" s="102"/>
      <c r="H79" s="102"/>
      <c r="I79" s="102"/>
      <c r="J79" s="102"/>
      <c r="K79" s="102"/>
      <c r="L79" s="110"/>
      <c r="M79" s="110"/>
      <c r="N79" s="110"/>
      <c r="O79" s="110"/>
      <c r="P79" s="110"/>
      <c r="Q79" s="106"/>
      <c r="R79" s="107"/>
      <c r="Z79" s="102"/>
      <c r="AB79" s="401"/>
      <c r="AE79" s="108"/>
      <c r="AF79" s="91"/>
      <c r="AG79" s="91"/>
      <c r="AH79" s="91"/>
      <c r="AI79" s="91"/>
      <c r="AJ79" s="91"/>
      <c r="AK79" s="91"/>
      <c r="AL79" s="91"/>
      <c r="AM79" s="91"/>
      <c r="AN79" s="91"/>
      <c r="AO79" s="91"/>
      <c r="AP79" s="91"/>
      <c r="AQ79" s="91"/>
      <c r="AR79" s="91"/>
      <c r="AS79" s="91"/>
      <c r="AT79" s="91"/>
      <c r="AU79" s="91"/>
      <c r="AV79" s="91"/>
      <c r="AW79" s="91"/>
    </row>
    <row r="80" spans="2:49" s="31" customFormat="1" ht="16" customHeight="1">
      <c r="B80" s="100"/>
      <c r="C80" s="102"/>
      <c r="D80" s="102"/>
      <c r="E80" s="102"/>
      <c r="F80" s="102"/>
      <c r="G80" s="102"/>
      <c r="H80" s="102"/>
      <c r="I80" s="102"/>
      <c r="J80" s="102"/>
      <c r="K80" s="102"/>
      <c r="L80" s="102"/>
      <c r="Q80" s="106"/>
      <c r="R80" s="111"/>
      <c r="Z80" s="102"/>
      <c r="AB80" s="401"/>
      <c r="AE80" s="108"/>
      <c r="AF80" s="91"/>
      <c r="AG80" s="91"/>
      <c r="AH80" s="91"/>
      <c r="AI80" s="91"/>
      <c r="AJ80" s="91"/>
      <c r="AK80" s="91"/>
      <c r="AL80" s="91"/>
      <c r="AM80" s="91"/>
      <c r="AN80" s="91"/>
      <c r="AO80" s="91"/>
      <c r="AP80" s="91"/>
      <c r="AQ80" s="91"/>
      <c r="AR80" s="91"/>
      <c r="AS80" s="91"/>
      <c r="AT80" s="91"/>
      <c r="AU80" s="91"/>
      <c r="AV80" s="91"/>
      <c r="AW80" s="91"/>
    </row>
    <row r="81" spans="2:49" s="31" customFormat="1" ht="16" customHeight="1">
      <c r="B81" s="100"/>
      <c r="C81" s="102"/>
      <c r="D81" s="102"/>
      <c r="E81" s="102"/>
      <c r="F81" s="102"/>
      <c r="G81" s="102"/>
      <c r="H81" s="102"/>
      <c r="I81" s="102"/>
      <c r="J81" s="102"/>
      <c r="K81" s="102"/>
      <c r="L81" s="102"/>
      <c r="M81" s="102"/>
      <c r="N81" s="102"/>
      <c r="O81" s="102"/>
      <c r="P81" s="102"/>
      <c r="Q81" s="106"/>
      <c r="R81" s="104"/>
      <c r="Z81" s="102"/>
      <c r="AB81" s="401"/>
      <c r="AE81" s="108"/>
      <c r="AF81" s="91"/>
      <c r="AG81" s="91"/>
      <c r="AH81" s="91"/>
      <c r="AI81" s="91"/>
      <c r="AJ81" s="91"/>
      <c r="AK81" s="91"/>
      <c r="AL81" s="91"/>
      <c r="AM81" s="91"/>
      <c r="AN81" s="91"/>
      <c r="AO81" s="91"/>
      <c r="AP81" s="91"/>
      <c r="AQ81" s="91"/>
      <c r="AR81" s="91"/>
      <c r="AS81" s="91"/>
      <c r="AT81" s="91"/>
      <c r="AU81" s="91"/>
      <c r="AV81" s="91"/>
      <c r="AW81" s="91"/>
    </row>
    <row r="82" spans="2:49" s="31" customFormat="1" ht="16" customHeight="1">
      <c r="B82" s="100"/>
      <c r="C82" s="102"/>
      <c r="D82" s="102"/>
      <c r="E82" s="102"/>
      <c r="F82" s="102"/>
      <c r="G82" s="102"/>
      <c r="H82" s="102"/>
      <c r="I82" s="102"/>
      <c r="J82" s="102"/>
      <c r="K82" s="102"/>
      <c r="L82" s="102"/>
      <c r="M82" s="102"/>
      <c r="N82" s="102"/>
      <c r="O82" s="102"/>
      <c r="P82" s="102"/>
      <c r="Q82" s="106"/>
      <c r="R82" s="104"/>
      <c r="Z82" s="102"/>
      <c r="AB82" s="401"/>
      <c r="AE82" s="108"/>
      <c r="AF82" s="91"/>
      <c r="AG82" s="91"/>
      <c r="AH82" s="91"/>
      <c r="AI82" s="91"/>
      <c r="AJ82" s="91"/>
      <c r="AK82" s="91"/>
      <c r="AL82" s="91"/>
      <c r="AM82" s="91"/>
      <c r="AN82" s="91"/>
      <c r="AO82" s="91"/>
      <c r="AP82" s="91"/>
      <c r="AQ82" s="91"/>
      <c r="AR82" s="91"/>
      <c r="AS82" s="91"/>
      <c r="AT82" s="91"/>
      <c r="AU82" s="91"/>
      <c r="AV82" s="91"/>
      <c r="AW82" s="91"/>
    </row>
    <row r="83" spans="2:49" s="31" customFormat="1" ht="16" customHeight="1">
      <c r="B83" s="100"/>
      <c r="C83" s="102"/>
      <c r="D83" s="102"/>
      <c r="E83" s="102"/>
      <c r="F83" s="102"/>
      <c r="G83" s="102"/>
      <c r="H83" s="102"/>
      <c r="I83" s="102"/>
      <c r="J83" s="102"/>
      <c r="K83" s="102"/>
      <c r="L83" s="102"/>
      <c r="M83" s="102"/>
      <c r="N83" s="102"/>
      <c r="O83" s="102"/>
      <c r="P83" s="102"/>
      <c r="Q83" s="106"/>
      <c r="R83" s="107"/>
      <c r="S83" s="107"/>
      <c r="Z83" s="102"/>
      <c r="AB83" s="401"/>
      <c r="AE83" s="108"/>
      <c r="AF83" s="91"/>
      <c r="AG83" s="91"/>
      <c r="AH83" s="91"/>
      <c r="AI83" s="91"/>
      <c r="AJ83" s="91"/>
      <c r="AK83" s="91"/>
      <c r="AL83" s="91"/>
      <c r="AM83" s="91"/>
      <c r="AN83" s="91"/>
      <c r="AO83" s="91"/>
      <c r="AP83" s="91"/>
      <c r="AQ83" s="91"/>
      <c r="AR83" s="91"/>
      <c r="AS83" s="91"/>
      <c r="AT83" s="91"/>
      <c r="AU83" s="91"/>
      <c r="AV83" s="91"/>
      <c r="AW83" s="91"/>
    </row>
    <row r="84" spans="2:49" s="31" customFormat="1" ht="16" customHeight="1">
      <c r="B84" s="100"/>
      <c r="C84" s="102"/>
      <c r="D84" s="102"/>
      <c r="E84" s="102"/>
      <c r="F84" s="102"/>
      <c r="G84" s="102"/>
      <c r="H84" s="102"/>
      <c r="I84" s="102"/>
      <c r="J84" s="102"/>
      <c r="K84" s="102"/>
      <c r="L84" s="102"/>
      <c r="M84" s="102"/>
      <c r="N84" s="102"/>
      <c r="O84" s="102"/>
      <c r="P84" s="102"/>
      <c r="Q84" s="106"/>
      <c r="R84" s="107"/>
      <c r="S84" s="107"/>
      <c r="T84" s="32"/>
      <c r="U84" s="32"/>
      <c r="V84" s="32"/>
      <c r="W84" s="32"/>
      <c r="X84" s="32"/>
      <c r="Z84" s="102"/>
      <c r="AB84" s="401"/>
      <c r="AE84" s="108"/>
      <c r="AF84" s="91"/>
      <c r="AG84" s="91"/>
      <c r="AH84" s="91"/>
      <c r="AI84" s="91"/>
      <c r="AJ84" s="91"/>
      <c r="AK84" s="91"/>
      <c r="AL84" s="91"/>
      <c r="AM84" s="91"/>
      <c r="AN84" s="91"/>
      <c r="AO84" s="91"/>
      <c r="AP84" s="91"/>
      <c r="AQ84" s="91"/>
      <c r="AR84" s="91"/>
      <c r="AS84" s="91"/>
      <c r="AT84" s="91"/>
      <c r="AU84" s="91"/>
      <c r="AV84" s="91"/>
      <c r="AW84" s="91"/>
    </row>
    <row r="85" spans="2:49" s="31" customFormat="1" ht="13.5" customHeight="1">
      <c r="B85" s="112"/>
      <c r="C85" s="113"/>
      <c r="D85" s="113"/>
      <c r="E85" s="113"/>
      <c r="F85" s="113"/>
      <c r="G85" s="113"/>
      <c r="H85" s="113"/>
      <c r="I85" s="113"/>
      <c r="J85" s="113"/>
      <c r="K85" s="113"/>
      <c r="L85" s="113"/>
      <c r="M85" s="113"/>
      <c r="N85" s="113"/>
      <c r="O85" s="113"/>
      <c r="P85" s="113"/>
      <c r="Q85" s="114"/>
      <c r="R85" s="114"/>
      <c r="S85" s="114"/>
      <c r="T85" s="114"/>
      <c r="U85" s="114"/>
      <c r="V85" s="114"/>
      <c r="W85" s="114"/>
      <c r="X85" s="114"/>
      <c r="Y85" s="114"/>
      <c r="Z85" s="114"/>
      <c r="AA85" s="114"/>
      <c r="AB85" s="412"/>
      <c r="AC85" s="114"/>
      <c r="AD85" s="114"/>
      <c r="AE85" s="115"/>
      <c r="AF85" s="91"/>
      <c r="AG85" s="91"/>
      <c r="AH85" s="91"/>
      <c r="AI85" s="91"/>
      <c r="AJ85" s="91"/>
      <c r="AK85" s="91"/>
      <c r="AL85" s="91"/>
      <c r="AM85" s="91"/>
      <c r="AN85" s="91"/>
      <c r="AO85" s="91"/>
      <c r="AP85" s="91"/>
      <c r="AQ85" s="91"/>
      <c r="AR85" s="91"/>
      <c r="AS85" s="91"/>
      <c r="AT85" s="91"/>
      <c r="AU85" s="91"/>
      <c r="AV85" s="91"/>
      <c r="AW85" s="91"/>
    </row>
    <row r="86" spans="2:49" s="31" customFormat="1" ht="16" customHeight="1">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404"/>
      <c r="AC86" s="102"/>
      <c r="AD86" s="102"/>
      <c r="AE86" s="102"/>
      <c r="AF86" s="91"/>
      <c r="AG86" s="91"/>
      <c r="AH86" s="91"/>
      <c r="AI86" s="91"/>
      <c r="AJ86" s="91"/>
      <c r="AK86" s="91"/>
      <c r="AL86" s="91"/>
      <c r="AM86" s="91"/>
      <c r="AN86" s="91"/>
      <c r="AO86" s="91"/>
      <c r="AP86" s="91"/>
      <c r="AQ86" s="91"/>
      <c r="AR86" s="91"/>
      <c r="AS86" s="91"/>
      <c r="AT86" s="91"/>
      <c r="AU86" s="91"/>
      <c r="AV86" s="91"/>
      <c r="AW86" s="91"/>
    </row>
    <row r="87" spans="2:49" s="31" customFormat="1" ht="29.15" customHeight="1">
      <c r="B87" s="102"/>
      <c r="C87" s="102"/>
      <c r="D87" s="102"/>
      <c r="E87" s="102"/>
      <c r="F87" s="102"/>
      <c r="G87" s="102"/>
      <c r="H87" s="102"/>
      <c r="I87" s="102"/>
      <c r="J87" s="102"/>
      <c r="K87" s="102"/>
      <c r="L87" s="102"/>
      <c r="M87" s="102"/>
      <c r="N87" s="102"/>
      <c r="O87" s="102"/>
      <c r="P87" s="102"/>
      <c r="X87" s="102"/>
      <c r="Y87" s="102"/>
      <c r="Z87" s="102"/>
      <c r="AB87" s="401"/>
      <c r="AF87" s="91"/>
      <c r="AG87" s="91"/>
      <c r="AH87" s="91"/>
      <c r="AI87" s="91"/>
      <c r="AJ87" s="91"/>
      <c r="AK87" s="91"/>
      <c r="AL87" s="91"/>
      <c r="AM87" s="91"/>
      <c r="AN87" s="91"/>
      <c r="AO87" s="91"/>
      <c r="AP87" s="91"/>
      <c r="AQ87" s="91"/>
      <c r="AR87" s="91"/>
      <c r="AS87" s="91"/>
      <c r="AT87" s="91"/>
      <c r="AU87" s="91"/>
      <c r="AV87" s="91"/>
      <c r="AW87" s="91"/>
    </row>
    <row r="88" spans="2:49" s="31" customFormat="1" ht="23.5" customHeight="1">
      <c r="B88" s="558" t="s">
        <v>8</v>
      </c>
      <c r="C88" s="558"/>
      <c r="D88" s="558"/>
      <c r="E88" s="558"/>
      <c r="F88" s="558"/>
      <c r="G88" s="558"/>
      <c r="H88" s="558"/>
      <c r="I88" s="558"/>
      <c r="J88" s="558"/>
      <c r="K88" s="558"/>
      <c r="L88" s="558"/>
      <c r="M88" s="558"/>
      <c r="N88" s="558"/>
      <c r="O88" s="558"/>
      <c r="P88" s="558"/>
      <c r="Q88" s="558"/>
      <c r="R88" s="558"/>
      <c r="S88" s="558"/>
      <c r="T88" s="558"/>
      <c r="U88" s="558"/>
      <c r="V88" s="558"/>
      <c r="W88" s="558"/>
      <c r="X88" s="558"/>
      <c r="Y88" s="558"/>
      <c r="Z88" s="558"/>
      <c r="AA88" s="558"/>
      <c r="AB88" s="558"/>
      <c r="AC88" s="558"/>
      <c r="AD88" s="558"/>
      <c r="AE88" s="558"/>
      <c r="AF88" s="91"/>
      <c r="AG88" s="40"/>
      <c r="AH88" s="91"/>
      <c r="AI88" s="91"/>
      <c r="AJ88" s="91"/>
      <c r="AK88" s="91"/>
      <c r="AL88" s="91"/>
      <c r="AM88" s="91"/>
      <c r="AN88" s="91"/>
      <c r="AO88" s="91"/>
      <c r="AP88" s="91"/>
      <c r="AQ88" s="91"/>
      <c r="AR88" s="91"/>
      <c r="AS88" s="91"/>
      <c r="AT88" s="91"/>
      <c r="AU88" s="91"/>
      <c r="AV88" s="91"/>
      <c r="AW88" s="91"/>
    </row>
    <row r="89" spans="2:49" s="31" customFormat="1" ht="8.5" customHeight="1">
      <c r="B89" s="37"/>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406"/>
      <c r="AC89" s="35"/>
      <c r="AD89" s="35"/>
      <c r="AE89" s="108"/>
      <c r="AF89" s="91"/>
      <c r="AG89" s="91"/>
      <c r="AH89" s="91"/>
      <c r="AI89" s="91"/>
      <c r="AJ89" s="91"/>
      <c r="AK89" s="91"/>
      <c r="AL89" s="91"/>
      <c r="AM89" s="91"/>
      <c r="AN89" s="91"/>
      <c r="AO89" s="91"/>
      <c r="AP89" s="91"/>
      <c r="AQ89" s="91"/>
      <c r="AR89" s="91"/>
      <c r="AS89" s="91"/>
      <c r="AT89" s="91"/>
      <c r="AU89" s="91"/>
      <c r="AV89" s="91"/>
      <c r="AW89" s="91"/>
    </row>
    <row r="90" spans="2:49" s="31" customFormat="1" ht="23.15" customHeight="1">
      <c r="B90" s="37"/>
      <c r="C90" s="560" t="s">
        <v>10</v>
      </c>
      <c r="D90" s="560"/>
      <c r="E90" s="560"/>
      <c r="F90" s="560"/>
      <c r="G90" s="560"/>
      <c r="H90" s="560"/>
      <c r="I90" s="560"/>
      <c r="J90" s="560"/>
      <c r="K90" s="560"/>
      <c r="L90" s="560"/>
      <c r="M90" s="560"/>
      <c r="N90" s="560"/>
      <c r="O90" s="560"/>
      <c r="P90" s="116"/>
      <c r="Q90" s="560" t="s">
        <v>11</v>
      </c>
      <c r="R90" s="560"/>
      <c r="S90" s="560"/>
      <c r="T90" s="560"/>
      <c r="U90" s="560"/>
      <c r="V90" s="560"/>
      <c r="W90" s="560"/>
      <c r="X90" s="560"/>
      <c r="Y90" s="560"/>
      <c r="Z90" s="560"/>
      <c r="AA90" s="560"/>
      <c r="AB90" s="560"/>
      <c r="AC90" s="560"/>
      <c r="AD90" s="560"/>
      <c r="AE90" s="117"/>
      <c r="AF90" s="91"/>
      <c r="AG90" s="91"/>
      <c r="AH90" s="91"/>
      <c r="AI90" s="91"/>
      <c r="AJ90" s="91"/>
      <c r="AK90" s="91"/>
      <c r="AL90" s="91"/>
      <c r="AM90" s="91"/>
      <c r="AN90" s="91"/>
      <c r="AO90" s="91"/>
      <c r="AP90" s="91"/>
      <c r="AQ90" s="91"/>
      <c r="AR90" s="91"/>
      <c r="AS90" s="91"/>
      <c r="AT90" s="91"/>
      <c r="AU90" s="91"/>
      <c r="AV90" s="91"/>
      <c r="AW90" s="91"/>
    </row>
    <row r="91" spans="2:49" s="31" customFormat="1" ht="8.5" customHeight="1">
      <c r="B91" s="37"/>
      <c r="C91" s="39"/>
      <c r="D91" s="39"/>
      <c r="E91" s="39"/>
      <c r="F91" s="39"/>
      <c r="G91" s="39"/>
      <c r="H91" s="39"/>
      <c r="I91" s="39"/>
      <c r="J91" s="39"/>
      <c r="K91" s="39"/>
      <c r="L91" s="39"/>
      <c r="M91" s="39"/>
      <c r="N91" s="39"/>
      <c r="O91" s="39"/>
      <c r="P91" s="116"/>
      <c r="Q91" s="116"/>
      <c r="R91" s="116"/>
      <c r="S91" s="102"/>
      <c r="T91" s="39"/>
      <c r="U91" s="39"/>
      <c r="V91" s="39"/>
      <c r="W91" s="39"/>
      <c r="X91" s="39"/>
      <c r="Y91" s="39"/>
      <c r="Z91" s="39"/>
      <c r="AA91" s="39"/>
      <c r="AB91" s="407"/>
      <c r="AC91" s="39"/>
      <c r="AD91" s="39"/>
      <c r="AE91" s="117"/>
      <c r="AF91" s="91"/>
      <c r="AG91" s="91"/>
      <c r="AH91" s="91"/>
      <c r="AI91" s="91"/>
      <c r="AJ91" s="91"/>
      <c r="AK91" s="91"/>
      <c r="AL91" s="91"/>
      <c r="AM91" s="91"/>
      <c r="AN91" s="91"/>
      <c r="AO91" s="91"/>
      <c r="AP91" s="91"/>
      <c r="AQ91" s="91"/>
      <c r="AR91" s="91"/>
      <c r="AS91" s="91"/>
      <c r="AT91" s="91"/>
      <c r="AU91" s="91"/>
      <c r="AV91" s="91"/>
      <c r="AW91" s="91"/>
    </row>
    <row r="92" spans="2:49" s="31" customFormat="1" ht="19.5" customHeight="1">
      <c r="B92" s="37"/>
      <c r="C92" s="559" t="s">
        <v>13</v>
      </c>
      <c r="D92" s="559"/>
      <c r="E92" s="559"/>
      <c r="F92" s="559"/>
      <c r="G92" s="559"/>
      <c r="H92" s="559"/>
      <c r="I92" s="559"/>
      <c r="J92" s="559"/>
      <c r="K92" s="559"/>
      <c r="L92" s="559"/>
      <c r="M92" s="559"/>
      <c r="N92" s="559"/>
      <c r="O92" s="559"/>
      <c r="P92" s="116"/>
      <c r="Q92" s="559" t="s">
        <v>13</v>
      </c>
      <c r="R92" s="559"/>
      <c r="S92" s="559"/>
      <c r="T92" s="559"/>
      <c r="U92" s="559"/>
      <c r="V92" s="559"/>
      <c r="W92" s="559"/>
      <c r="X92" s="559"/>
      <c r="Y92" s="559"/>
      <c r="Z92" s="559"/>
      <c r="AA92" s="559"/>
      <c r="AB92" s="559"/>
      <c r="AC92" s="559"/>
      <c r="AD92" s="559"/>
      <c r="AE92" s="117"/>
      <c r="AF92" s="91"/>
      <c r="AG92" s="91"/>
      <c r="AH92" s="91"/>
      <c r="AI92" s="91"/>
      <c r="AJ92" s="91"/>
      <c r="AK92" s="91"/>
      <c r="AL92" s="91"/>
      <c r="AM92" s="91"/>
      <c r="AN92" s="91"/>
      <c r="AO92" s="91"/>
      <c r="AP92" s="91"/>
      <c r="AQ92" s="91"/>
      <c r="AR92" s="91"/>
      <c r="AS92" s="91"/>
      <c r="AT92" s="91"/>
      <c r="AU92" s="91"/>
      <c r="AV92" s="91"/>
      <c r="AW92" s="91"/>
    </row>
    <row r="93" spans="2:49" s="31" customFormat="1" ht="18.649999999999999" customHeight="1">
      <c r="B93" s="37"/>
      <c r="C93" s="116"/>
      <c r="D93" s="116"/>
      <c r="E93" s="116"/>
      <c r="F93" s="116"/>
      <c r="G93" s="116"/>
      <c r="H93" s="116"/>
      <c r="I93" s="116"/>
      <c r="J93" s="116"/>
      <c r="K93" s="116"/>
      <c r="L93" s="116"/>
      <c r="M93" s="116"/>
      <c r="N93" s="116"/>
      <c r="O93" s="116"/>
      <c r="P93" s="116"/>
      <c r="Q93" s="116"/>
      <c r="R93" s="116"/>
      <c r="S93" s="102"/>
      <c r="T93" s="116"/>
      <c r="U93" s="116"/>
      <c r="V93" s="116"/>
      <c r="W93" s="116"/>
      <c r="X93" s="116"/>
      <c r="Y93" s="116"/>
      <c r="Z93" s="116"/>
      <c r="AA93" s="116"/>
      <c r="AB93" s="413"/>
      <c r="AC93" s="116"/>
      <c r="AD93" s="116"/>
      <c r="AE93" s="117"/>
      <c r="AF93" s="91"/>
      <c r="AG93" s="91"/>
      <c r="AH93" s="91"/>
      <c r="AI93" s="91"/>
      <c r="AJ93" s="91"/>
      <c r="AK93" s="91"/>
      <c r="AL93" s="91"/>
      <c r="AM93" s="91"/>
      <c r="AN93" s="91"/>
      <c r="AO93" s="91"/>
      <c r="AP93" s="91"/>
      <c r="AQ93" s="91"/>
      <c r="AR93" s="91"/>
      <c r="AS93" s="91"/>
      <c r="AT93" s="91"/>
      <c r="AU93" s="91"/>
      <c r="AV93" s="91"/>
      <c r="AW93" s="91"/>
    </row>
    <row r="94" spans="2:49" s="31" customFormat="1" ht="19.5" customHeight="1">
      <c r="B94" s="37"/>
      <c r="C94" s="116"/>
      <c r="D94" s="116"/>
      <c r="E94" s="116"/>
      <c r="F94" s="116"/>
      <c r="G94" s="116"/>
      <c r="H94" s="116"/>
      <c r="I94" s="116"/>
      <c r="J94" s="116"/>
      <c r="K94" s="116"/>
      <c r="L94" s="116"/>
      <c r="M94" s="116"/>
      <c r="N94" s="116"/>
      <c r="O94" s="116"/>
      <c r="P94" s="116"/>
      <c r="Q94" s="116"/>
      <c r="R94" s="116"/>
      <c r="S94" s="102"/>
      <c r="T94" s="116"/>
      <c r="U94" s="116"/>
      <c r="V94" s="116"/>
      <c r="W94" s="116"/>
      <c r="X94" s="116"/>
      <c r="Y94" s="116"/>
      <c r="Z94" s="116"/>
      <c r="AA94" s="116"/>
      <c r="AB94" s="413"/>
      <c r="AC94" s="116"/>
      <c r="AD94" s="116"/>
      <c r="AE94" s="117"/>
      <c r="AF94" s="91"/>
      <c r="AG94" s="91"/>
      <c r="AH94" s="91"/>
      <c r="AI94" s="91"/>
      <c r="AJ94" s="91"/>
      <c r="AK94" s="91"/>
      <c r="AL94" s="91"/>
      <c r="AM94" s="91"/>
      <c r="AN94" s="91"/>
      <c r="AO94" s="91"/>
      <c r="AP94" s="91"/>
      <c r="AQ94" s="91"/>
      <c r="AR94" s="91"/>
      <c r="AS94" s="91"/>
      <c r="AT94" s="91"/>
      <c r="AU94" s="91"/>
      <c r="AV94" s="91"/>
      <c r="AW94" s="91"/>
    </row>
    <row r="95" spans="2:49" s="31" customFormat="1" ht="19.5" customHeight="1">
      <c r="B95" s="37"/>
      <c r="C95" s="116"/>
      <c r="D95" s="116"/>
      <c r="E95" s="116"/>
      <c r="F95" s="116"/>
      <c r="G95" s="116"/>
      <c r="H95" s="116"/>
      <c r="I95" s="116"/>
      <c r="J95" s="116"/>
      <c r="K95" s="116"/>
      <c r="L95" s="116"/>
      <c r="M95" s="116"/>
      <c r="N95" s="116"/>
      <c r="O95" s="116"/>
      <c r="P95" s="116"/>
      <c r="Q95" s="116"/>
      <c r="R95" s="116"/>
      <c r="S95" s="102"/>
      <c r="T95" s="116"/>
      <c r="U95" s="116"/>
      <c r="V95" s="116"/>
      <c r="W95" s="116"/>
      <c r="X95" s="116"/>
      <c r="Y95" s="116"/>
      <c r="Z95" s="116"/>
      <c r="AA95" s="116"/>
      <c r="AB95" s="413"/>
      <c r="AC95" s="116"/>
      <c r="AD95" s="116"/>
      <c r="AE95" s="117"/>
      <c r="AF95" s="91"/>
      <c r="AG95" s="91"/>
      <c r="AH95" s="91"/>
      <c r="AI95" s="91"/>
      <c r="AJ95" s="91"/>
      <c r="AK95" s="91"/>
      <c r="AL95" s="91"/>
      <c r="AM95" s="91"/>
      <c r="AN95" s="91"/>
      <c r="AO95" s="91"/>
      <c r="AP95" s="91"/>
      <c r="AQ95" s="91"/>
      <c r="AR95" s="91"/>
      <c r="AS95" s="91"/>
      <c r="AT95" s="91"/>
      <c r="AU95" s="91"/>
      <c r="AV95" s="91"/>
      <c r="AW95" s="91"/>
    </row>
    <row r="96" spans="2:49" s="31" customFormat="1" ht="19.5" customHeight="1">
      <c r="B96" s="37"/>
      <c r="C96" s="116"/>
      <c r="D96" s="116"/>
      <c r="E96" s="116"/>
      <c r="F96" s="116"/>
      <c r="G96" s="116"/>
      <c r="H96" s="116"/>
      <c r="I96" s="116"/>
      <c r="J96" s="116"/>
      <c r="K96" s="116"/>
      <c r="L96" s="116"/>
      <c r="M96" s="116"/>
      <c r="N96" s="116"/>
      <c r="O96" s="116"/>
      <c r="P96" s="116"/>
      <c r="Q96" s="116"/>
      <c r="R96" s="116"/>
      <c r="S96" s="102"/>
      <c r="T96" s="116"/>
      <c r="U96" s="116"/>
      <c r="V96" s="116"/>
      <c r="W96" s="116"/>
      <c r="X96" s="116"/>
      <c r="Y96" s="116"/>
      <c r="Z96" s="116"/>
      <c r="AA96" s="116"/>
      <c r="AB96" s="413"/>
      <c r="AC96" s="116"/>
      <c r="AD96" s="116"/>
      <c r="AE96" s="117"/>
      <c r="AF96" s="91"/>
      <c r="AG96" s="91"/>
      <c r="AH96" s="91"/>
      <c r="AI96" s="91"/>
      <c r="AJ96" s="91"/>
      <c r="AK96" s="91"/>
      <c r="AL96" s="91"/>
      <c r="AM96" s="91"/>
      <c r="AN96" s="91"/>
      <c r="AO96" s="91"/>
      <c r="AP96" s="91"/>
      <c r="AQ96" s="91"/>
      <c r="AR96" s="91"/>
      <c r="AS96" s="91"/>
      <c r="AT96" s="91"/>
      <c r="AU96" s="91"/>
      <c r="AV96" s="91"/>
      <c r="AW96" s="91"/>
    </row>
    <row r="97" spans="2:31" s="31" customFormat="1" ht="19.5" customHeight="1">
      <c r="B97" s="37"/>
      <c r="C97" s="116"/>
      <c r="D97" s="116"/>
      <c r="E97" s="116"/>
      <c r="F97" s="116"/>
      <c r="G97" s="116"/>
      <c r="H97" s="116"/>
      <c r="I97" s="116"/>
      <c r="J97" s="116"/>
      <c r="K97" s="116"/>
      <c r="L97" s="116"/>
      <c r="M97" s="116"/>
      <c r="N97" s="116"/>
      <c r="O97" s="116"/>
      <c r="P97" s="116"/>
      <c r="Q97" s="116"/>
      <c r="R97" s="116"/>
      <c r="S97" s="102"/>
      <c r="T97" s="116"/>
      <c r="U97" s="116"/>
      <c r="V97" s="116"/>
      <c r="W97" s="116"/>
      <c r="X97" s="116"/>
      <c r="Y97" s="116"/>
      <c r="Z97" s="116"/>
      <c r="AA97" s="116"/>
      <c r="AB97" s="413"/>
      <c r="AC97" s="116"/>
      <c r="AD97" s="116"/>
      <c r="AE97" s="117"/>
    </row>
    <row r="98" spans="2:31" s="31" customFormat="1" ht="19.5" customHeight="1">
      <c r="B98" s="37"/>
      <c r="C98" s="116"/>
      <c r="D98" s="116"/>
      <c r="E98" s="116"/>
      <c r="F98" s="116"/>
      <c r="G98" s="116"/>
      <c r="H98" s="116"/>
      <c r="I98" s="116"/>
      <c r="J98" s="116"/>
      <c r="K98" s="116"/>
      <c r="L98" s="116"/>
      <c r="M98" s="116"/>
      <c r="N98" s="116"/>
      <c r="O98" s="116"/>
      <c r="P98" s="116"/>
      <c r="Q98" s="116"/>
      <c r="R98" s="116"/>
      <c r="S98" s="102"/>
      <c r="T98" s="116"/>
      <c r="U98" s="116"/>
      <c r="V98" s="116"/>
      <c r="W98" s="116"/>
      <c r="X98" s="116"/>
      <c r="Y98" s="116"/>
      <c r="Z98" s="116"/>
      <c r="AA98" s="116"/>
      <c r="AB98" s="413"/>
      <c r="AC98" s="116"/>
      <c r="AD98" s="116"/>
      <c r="AE98" s="117"/>
    </row>
    <row r="99" spans="2:31" s="31" customFormat="1" ht="17.149999999999999" customHeight="1">
      <c r="B99" s="37"/>
      <c r="C99" s="39"/>
      <c r="D99" s="39"/>
      <c r="E99" s="39"/>
      <c r="F99" s="39"/>
      <c r="G99" s="39"/>
      <c r="H99" s="39"/>
      <c r="I99" s="39"/>
      <c r="J99" s="39"/>
      <c r="K99" s="39"/>
      <c r="L99" s="39"/>
      <c r="M99" s="39"/>
      <c r="N99" s="39"/>
      <c r="O99" s="39"/>
      <c r="P99" s="39"/>
      <c r="Q99" s="39"/>
      <c r="R99" s="39"/>
      <c r="S99" s="102"/>
      <c r="T99" s="39"/>
      <c r="U99" s="39"/>
      <c r="V99" s="39"/>
      <c r="W99" s="39"/>
      <c r="X99" s="39"/>
      <c r="Y99" s="39"/>
      <c r="Z99" s="39"/>
      <c r="AA99" s="39"/>
      <c r="AB99" s="407"/>
      <c r="AC99" s="39"/>
      <c r="AD99" s="39"/>
      <c r="AE99" s="117"/>
    </row>
    <row r="100" spans="2:31" s="31" customFormat="1" ht="17.149999999999999" customHeight="1">
      <c r="B100" s="37"/>
      <c r="C100" s="39"/>
      <c r="D100" s="39"/>
      <c r="E100" s="39"/>
      <c r="F100" s="39"/>
      <c r="G100" s="39"/>
      <c r="H100" s="39"/>
      <c r="I100" s="39"/>
      <c r="J100" s="39"/>
      <c r="K100" s="39"/>
      <c r="L100" s="39"/>
      <c r="M100" s="39"/>
      <c r="N100" s="39"/>
      <c r="O100" s="39"/>
      <c r="P100" s="39"/>
      <c r="Q100" s="39"/>
      <c r="R100" s="39"/>
      <c r="S100" s="102"/>
      <c r="T100" s="39"/>
      <c r="U100" s="39"/>
      <c r="V100" s="39"/>
      <c r="W100" s="39"/>
      <c r="X100" s="39"/>
      <c r="Y100" s="39"/>
      <c r="Z100" s="39"/>
      <c r="AA100" s="39"/>
      <c r="AB100" s="407"/>
      <c r="AC100" s="39"/>
      <c r="AD100" s="39"/>
      <c r="AE100" s="117"/>
    </row>
    <row r="101" spans="2:31" s="31" customFormat="1" ht="17.149999999999999" customHeight="1">
      <c r="B101" s="37"/>
      <c r="C101" s="118" t="s">
        <v>30</v>
      </c>
      <c r="D101" s="63" t="s">
        <v>31</v>
      </c>
      <c r="E101" s="63"/>
      <c r="F101" s="39"/>
      <c r="G101" s="39"/>
      <c r="H101" s="39"/>
      <c r="I101" s="39"/>
      <c r="J101" s="39"/>
      <c r="K101" s="39"/>
      <c r="L101" s="39"/>
      <c r="M101" s="39"/>
      <c r="N101" s="39"/>
      <c r="O101" s="39"/>
      <c r="P101" s="39"/>
      <c r="Q101" s="118" t="s">
        <v>30</v>
      </c>
      <c r="R101" s="63" t="s">
        <v>31</v>
      </c>
      <c r="S101" s="102"/>
      <c r="V101" s="39"/>
      <c r="W101" s="39"/>
      <c r="X101" s="39"/>
      <c r="Y101" s="39"/>
      <c r="Z101" s="39"/>
      <c r="AA101" s="39"/>
      <c r="AB101" s="407"/>
      <c r="AC101" s="39"/>
      <c r="AD101" s="39"/>
      <c r="AE101" s="117"/>
    </row>
    <row r="102" spans="2:31" s="31" customFormat="1" ht="17.149999999999999" customHeight="1">
      <c r="B102" s="37"/>
      <c r="C102" s="119" t="s">
        <v>30</v>
      </c>
      <c r="D102" s="63" t="s">
        <v>33</v>
      </c>
      <c r="E102" s="63"/>
      <c r="F102" s="39"/>
      <c r="G102" s="39"/>
      <c r="H102" s="39"/>
      <c r="I102" s="39"/>
      <c r="J102" s="39"/>
      <c r="K102" s="39"/>
      <c r="L102" s="39"/>
      <c r="M102" s="39"/>
      <c r="N102" s="39"/>
      <c r="O102" s="39"/>
      <c r="P102" s="39"/>
      <c r="Q102" s="90" t="s">
        <v>30</v>
      </c>
      <c r="R102" s="63" t="s">
        <v>33</v>
      </c>
      <c r="S102" s="102"/>
      <c r="V102" s="39"/>
      <c r="W102" s="39"/>
      <c r="X102" s="39"/>
      <c r="Y102" s="39"/>
      <c r="Z102" s="39"/>
      <c r="AA102" s="39"/>
      <c r="AB102" s="407"/>
      <c r="AC102" s="39"/>
      <c r="AD102" s="39"/>
      <c r="AE102" s="117"/>
    </row>
    <row r="103" spans="2:31" s="31" customFormat="1" ht="17.149999999999999" customHeight="1">
      <c r="B103" s="37"/>
      <c r="C103" s="89" t="s">
        <v>30</v>
      </c>
      <c r="D103" s="63" t="s">
        <v>34</v>
      </c>
      <c r="E103" s="63"/>
      <c r="F103" s="39"/>
      <c r="G103" s="39"/>
      <c r="H103" s="39"/>
      <c r="I103" s="39"/>
      <c r="J103" s="39"/>
      <c r="K103" s="39"/>
      <c r="L103" s="39"/>
      <c r="M103" s="39"/>
      <c r="N103" s="39"/>
      <c r="O103" s="39"/>
      <c r="P103" s="39"/>
      <c r="Q103" s="120" t="s">
        <v>30</v>
      </c>
      <c r="R103" s="63" t="s">
        <v>34</v>
      </c>
      <c r="S103" s="102"/>
      <c r="V103" s="39"/>
      <c r="W103" s="39"/>
      <c r="X103" s="39"/>
      <c r="Y103" s="39"/>
      <c r="Z103" s="39"/>
      <c r="AA103" s="39"/>
      <c r="AB103" s="407"/>
      <c r="AC103" s="39"/>
      <c r="AD103" s="39"/>
      <c r="AE103" s="117"/>
    </row>
    <row r="104" spans="2:31" s="31" customFormat="1" ht="17.149999999999999" customHeight="1">
      <c r="B104" s="37"/>
      <c r="F104" s="39"/>
      <c r="G104" s="39"/>
      <c r="H104" s="39"/>
      <c r="I104" s="39"/>
      <c r="J104" s="39"/>
      <c r="K104" s="39"/>
      <c r="L104" s="39"/>
      <c r="M104" s="39"/>
      <c r="N104" s="39"/>
      <c r="O104" s="39"/>
      <c r="P104" s="39"/>
      <c r="Q104" s="39"/>
      <c r="R104" s="39"/>
      <c r="S104" s="102"/>
      <c r="V104" s="39"/>
      <c r="W104" s="39"/>
      <c r="X104" s="39"/>
      <c r="Y104" s="39"/>
      <c r="Z104" s="39"/>
      <c r="AA104" s="39"/>
      <c r="AB104" s="407"/>
      <c r="AC104" s="39"/>
      <c r="AD104" s="39"/>
      <c r="AE104" s="117"/>
    </row>
    <row r="105" spans="2:31" s="31" customFormat="1" ht="17.149999999999999" customHeight="1">
      <c r="B105" s="37"/>
      <c r="D105" s="39"/>
      <c r="E105" s="39"/>
      <c r="F105" s="39"/>
      <c r="G105" s="39"/>
      <c r="H105" s="39"/>
      <c r="I105" s="39"/>
      <c r="J105" s="39"/>
      <c r="K105" s="39"/>
      <c r="L105" s="39"/>
      <c r="M105" s="39"/>
      <c r="N105" s="39"/>
      <c r="O105" s="39"/>
      <c r="P105" s="39"/>
      <c r="Q105" s="39"/>
      <c r="R105" s="39"/>
      <c r="S105" s="102"/>
      <c r="V105" s="39"/>
      <c r="W105" s="39"/>
      <c r="X105" s="39"/>
      <c r="Y105" s="39"/>
      <c r="Z105" s="39"/>
      <c r="AA105" s="39"/>
      <c r="AB105" s="407"/>
      <c r="AC105" s="39"/>
      <c r="AD105" s="39"/>
      <c r="AE105" s="117"/>
    </row>
    <row r="106" spans="2:31" s="31" customFormat="1" ht="17.149999999999999" customHeight="1">
      <c r="B106" s="37"/>
      <c r="C106" s="39"/>
      <c r="D106" s="39"/>
      <c r="E106" s="39"/>
      <c r="F106" s="39"/>
      <c r="G106" s="39"/>
      <c r="H106" s="39"/>
      <c r="I106" s="39"/>
      <c r="J106" s="39"/>
      <c r="K106" s="39"/>
      <c r="L106" s="39"/>
      <c r="M106" s="39"/>
      <c r="N106" s="39"/>
      <c r="O106" s="39"/>
      <c r="P106" s="39"/>
      <c r="Q106" s="39"/>
      <c r="R106" s="39"/>
      <c r="S106" s="102"/>
      <c r="T106" s="39"/>
      <c r="U106" s="39"/>
      <c r="V106" s="39"/>
      <c r="W106" s="39"/>
      <c r="X106" s="39"/>
      <c r="Y106" s="39"/>
      <c r="Z106" s="39"/>
      <c r="AA106" s="39"/>
      <c r="AB106" s="407"/>
      <c r="AC106" s="39"/>
      <c r="AD106" s="39"/>
      <c r="AE106" s="117"/>
    </row>
    <row r="107" spans="2:31" s="31" customFormat="1" ht="17.149999999999999" customHeight="1">
      <c r="B107" s="37"/>
      <c r="C107" s="39"/>
      <c r="D107" s="39"/>
      <c r="E107" s="39"/>
      <c r="F107" s="39"/>
      <c r="G107" s="39"/>
      <c r="H107" s="39"/>
      <c r="I107" s="39"/>
      <c r="J107" s="39"/>
      <c r="K107" s="39"/>
      <c r="L107" s="39"/>
      <c r="M107" s="39"/>
      <c r="N107" s="39"/>
      <c r="O107" s="39"/>
      <c r="P107" s="39"/>
      <c r="Q107" s="39"/>
      <c r="R107" s="39"/>
      <c r="S107" s="102"/>
      <c r="T107" s="39"/>
      <c r="U107" s="39"/>
      <c r="V107" s="39"/>
      <c r="W107" s="39"/>
      <c r="X107" s="39"/>
      <c r="Y107" s="39"/>
      <c r="Z107" s="39"/>
      <c r="AA107" s="39"/>
      <c r="AB107" s="407"/>
      <c r="AC107" s="39"/>
      <c r="AD107" s="39"/>
      <c r="AE107" s="117"/>
    </row>
    <row r="108" spans="2:31" s="31" customFormat="1" ht="17.149999999999999" customHeight="1">
      <c r="B108" s="37"/>
      <c r="C108" s="39"/>
      <c r="D108" s="39"/>
      <c r="E108" s="39"/>
      <c r="F108" s="39"/>
      <c r="G108" s="39"/>
      <c r="H108" s="39"/>
      <c r="I108" s="39"/>
      <c r="J108" s="39"/>
      <c r="K108" s="39"/>
      <c r="L108" s="39"/>
      <c r="M108" s="39"/>
      <c r="N108" s="39"/>
      <c r="O108" s="39"/>
      <c r="P108" s="39"/>
      <c r="Q108" s="39"/>
      <c r="R108" s="39"/>
      <c r="S108" s="102"/>
      <c r="T108" s="39"/>
      <c r="U108" s="39"/>
      <c r="V108" s="39"/>
      <c r="W108" s="39"/>
      <c r="X108" s="39"/>
      <c r="Y108" s="39"/>
      <c r="Z108" s="39"/>
      <c r="AA108" s="39"/>
      <c r="AB108" s="407"/>
      <c r="AC108" s="39"/>
      <c r="AD108" s="39"/>
      <c r="AE108" s="117"/>
    </row>
    <row r="109" spans="2:31" s="31" customFormat="1" ht="17.149999999999999" customHeight="1">
      <c r="B109" s="37"/>
      <c r="C109" s="39"/>
      <c r="D109" s="39"/>
      <c r="E109" s="39"/>
      <c r="F109" s="39"/>
      <c r="G109" s="39"/>
      <c r="H109" s="39"/>
      <c r="I109" s="39"/>
      <c r="J109" s="39"/>
      <c r="K109" s="39"/>
      <c r="L109" s="39"/>
      <c r="M109" s="39"/>
      <c r="N109" s="39"/>
      <c r="O109" s="39"/>
      <c r="P109" s="39"/>
      <c r="Q109" s="39"/>
      <c r="R109" s="39"/>
      <c r="S109" s="102"/>
      <c r="T109" s="39"/>
      <c r="U109" s="39"/>
      <c r="V109" s="39"/>
      <c r="W109" s="39"/>
      <c r="X109" s="39"/>
      <c r="Y109" s="39"/>
      <c r="Z109" s="39"/>
      <c r="AA109" s="39"/>
      <c r="AB109" s="407"/>
      <c r="AC109" s="39"/>
      <c r="AD109" s="39"/>
      <c r="AE109" s="117"/>
    </row>
    <row r="110" spans="2:31" s="31" customFormat="1" ht="17.149999999999999" customHeight="1">
      <c r="B110" s="37"/>
      <c r="C110" s="39"/>
      <c r="D110" s="39"/>
      <c r="E110" s="39"/>
      <c r="F110" s="39"/>
      <c r="G110" s="39"/>
      <c r="H110" s="39"/>
      <c r="I110" s="39"/>
      <c r="J110" s="39"/>
      <c r="K110" s="39"/>
      <c r="L110" s="39"/>
      <c r="M110" s="39"/>
      <c r="N110" s="39"/>
      <c r="O110" s="39"/>
      <c r="P110" s="39"/>
      <c r="Q110" s="39"/>
      <c r="R110" s="39"/>
      <c r="S110" s="102"/>
      <c r="T110" s="39"/>
      <c r="U110" s="39"/>
      <c r="V110" s="39"/>
      <c r="W110" s="39"/>
      <c r="X110" s="39"/>
      <c r="Y110" s="39"/>
      <c r="Z110" s="39"/>
      <c r="AA110" s="39"/>
      <c r="AB110" s="407"/>
      <c r="AC110" s="39"/>
      <c r="AD110" s="39"/>
      <c r="AE110" s="117"/>
    </row>
    <row r="111" spans="2:31" s="31" customFormat="1" ht="17.149999999999999" customHeight="1">
      <c r="B111" s="37"/>
      <c r="C111" s="39"/>
      <c r="D111" s="39"/>
      <c r="E111" s="39"/>
      <c r="F111" s="39"/>
      <c r="G111" s="39"/>
      <c r="H111" s="39"/>
      <c r="I111" s="39"/>
      <c r="J111" s="39"/>
      <c r="K111" s="39"/>
      <c r="L111" s="39"/>
      <c r="M111" s="39"/>
      <c r="N111" s="39"/>
      <c r="O111" s="39"/>
      <c r="P111" s="39"/>
      <c r="Q111" s="39"/>
      <c r="R111" s="39"/>
      <c r="S111" s="102"/>
      <c r="T111" s="39"/>
      <c r="U111" s="39"/>
      <c r="V111" s="39"/>
      <c r="W111" s="39"/>
      <c r="X111" s="39"/>
      <c r="Y111" s="39"/>
      <c r="Z111" s="39"/>
      <c r="AA111" s="39"/>
      <c r="AB111" s="407"/>
      <c r="AC111" s="39"/>
      <c r="AD111" s="39"/>
      <c r="AE111" s="117"/>
    </row>
    <row r="112" spans="2:31" s="31" customFormat="1" ht="19.5" customHeight="1">
      <c r="B112" s="37"/>
      <c r="C112" s="85" t="s">
        <v>173</v>
      </c>
      <c r="D112" s="121"/>
      <c r="E112" s="121"/>
      <c r="F112" s="121"/>
      <c r="G112" s="121"/>
      <c r="H112" s="121"/>
      <c r="I112" s="121"/>
      <c r="J112" s="121"/>
      <c r="K112" s="121"/>
      <c r="L112" s="121"/>
      <c r="M112" s="121"/>
      <c r="N112" s="121"/>
      <c r="O112" s="121"/>
      <c r="P112" s="39"/>
      <c r="Q112" s="556" t="s">
        <v>173</v>
      </c>
      <c r="R112" s="556"/>
      <c r="S112" s="556"/>
      <c r="T112" s="556"/>
      <c r="U112" s="556"/>
      <c r="V112" s="556"/>
      <c r="W112" s="556"/>
      <c r="X112" s="556"/>
      <c r="Y112" s="556"/>
      <c r="Z112" s="556"/>
      <c r="AA112" s="556"/>
      <c r="AB112" s="556"/>
      <c r="AC112" s="556"/>
      <c r="AD112" s="556"/>
      <c r="AE112" s="117"/>
    </row>
    <row r="113" spans="2:33" s="31" customFormat="1" ht="17.149999999999999" customHeight="1">
      <c r="B113" s="37"/>
      <c r="C113" s="39"/>
      <c r="D113" s="39"/>
      <c r="E113" s="39"/>
      <c r="F113" s="39"/>
      <c r="G113" s="39"/>
      <c r="H113" s="39"/>
      <c r="I113" s="39"/>
      <c r="J113" s="39"/>
      <c r="K113" s="39"/>
      <c r="L113" s="39"/>
      <c r="M113" s="39"/>
      <c r="N113" s="39"/>
      <c r="O113" s="39"/>
      <c r="P113" s="39"/>
      <c r="Q113" s="39"/>
      <c r="R113" s="39"/>
      <c r="S113" s="102"/>
      <c r="T113" s="39"/>
      <c r="U113" s="39"/>
      <c r="V113" s="39"/>
      <c r="W113" s="39"/>
      <c r="X113" s="39"/>
      <c r="Y113" s="39"/>
      <c r="Z113" s="39"/>
      <c r="AA113" s="39"/>
      <c r="AB113" s="407"/>
      <c r="AC113" s="39"/>
      <c r="AD113" s="39"/>
      <c r="AE113" s="117"/>
    </row>
    <row r="114" spans="2:33" s="31" customFormat="1" ht="17.149999999999999" customHeight="1">
      <c r="B114" s="122"/>
      <c r="C114" s="39"/>
      <c r="D114" s="39"/>
      <c r="E114" s="39"/>
      <c r="F114" s="39"/>
      <c r="G114" s="39"/>
      <c r="H114" s="39"/>
      <c r="I114" s="39"/>
      <c r="J114" s="39"/>
      <c r="K114" s="39"/>
      <c r="L114" s="39"/>
      <c r="M114" s="39"/>
      <c r="N114" s="39"/>
      <c r="O114" s="39"/>
      <c r="P114" s="39"/>
      <c r="Q114" s="39"/>
      <c r="R114" s="39"/>
      <c r="S114" s="102"/>
      <c r="T114" s="39"/>
      <c r="U114" s="39"/>
      <c r="V114" s="39"/>
      <c r="W114" s="39"/>
      <c r="X114" s="39"/>
      <c r="Y114" s="39"/>
      <c r="Z114" s="39"/>
      <c r="AA114" s="39"/>
      <c r="AB114" s="407"/>
      <c r="AC114" s="39"/>
      <c r="AD114" s="39"/>
      <c r="AE114" s="108"/>
      <c r="AF114" s="35"/>
      <c r="AG114" s="35"/>
    </row>
    <row r="115" spans="2:33" s="31" customFormat="1" ht="17.149999999999999" customHeight="1">
      <c r="B115" s="122"/>
      <c r="C115" s="39"/>
      <c r="D115" s="39"/>
      <c r="E115" s="39"/>
      <c r="F115" s="39"/>
      <c r="G115" s="39"/>
      <c r="H115" s="39"/>
      <c r="I115" s="39"/>
      <c r="J115" s="39"/>
      <c r="K115" s="39"/>
      <c r="L115" s="39"/>
      <c r="M115" s="39"/>
      <c r="N115" s="39"/>
      <c r="O115" s="39"/>
      <c r="P115" s="39"/>
      <c r="Q115" s="39"/>
      <c r="R115" s="39"/>
      <c r="S115" s="102"/>
      <c r="T115" s="39"/>
      <c r="U115" s="39"/>
      <c r="V115" s="39"/>
      <c r="W115" s="39"/>
      <c r="X115" s="39"/>
      <c r="Y115" s="39"/>
      <c r="Z115" s="39"/>
      <c r="AA115" s="39"/>
      <c r="AB115" s="407"/>
      <c r="AC115" s="39"/>
      <c r="AD115" s="39"/>
      <c r="AE115" s="108"/>
      <c r="AF115" s="35"/>
      <c r="AG115" s="35"/>
    </row>
    <row r="116" spans="2:33" s="31" customFormat="1" ht="17.149999999999999" customHeight="1">
      <c r="B116" s="122"/>
      <c r="C116" s="39"/>
      <c r="D116" s="39"/>
      <c r="E116" s="39"/>
      <c r="F116" s="39"/>
      <c r="G116" s="39"/>
      <c r="H116" s="39"/>
      <c r="I116" s="39"/>
      <c r="J116" s="39"/>
      <c r="K116" s="39"/>
      <c r="L116" s="39"/>
      <c r="M116" s="39"/>
      <c r="N116" s="39"/>
      <c r="O116" s="39"/>
      <c r="P116" s="39"/>
      <c r="Q116" s="39"/>
      <c r="R116" s="39"/>
      <c r="S116" s="102"/>
      <c r="T116" s="39"/>
      <c r="U116" s="39"/>
      <c r="V116" s="39"/>
      <c r="W116" s="39"/>
      <c r="X116" s="39"/>
      <c r="Y116" s="39"/>
      <c r="Z116" s="39"/>
      <c r="AA116" s="39"/>
      <c r="AB116" s="407"/>
      <c r="AC116" s="39"/>
      <c r="AD116" s="39"/>
      <c r="AE116" s="108"/>
      <c r="AF116" s="35"/>
      <c r="AG116" s="35"/>
    </row>
    <row r="117" spans="2:33" s="31" customFormat="1" ht="17.149999999999999" customHeight="1">
      <c r="B117" s="122"/>
      <c r="C117" s="39"/>
      <c r="D117" s="39"/>
      <c r="E117" s="39"/>
      <c r="F117" s="39"/>
      <c r="G117" s="39"/>
      <c r="H117" s="39"/>
      <c r="I117" s="39"/>
      <c r="J117" s="39"/>
      <c r="K117" s="39"/>
      <c r="L117" s="39"/>
      <c r="M117" s="39"/>
      <c r="N117" s="39"/>
      <c r="O117" s="39"/>
      <c r="P117" s="39"/>
      <c r="Q117" s="39"/>
      <c r="R117" s="39"/>
      <c r="S117" s="102"/>
      <c r="T117" s="39"/>
      <c r="U117" s="39"/>
      <c r="V117" s="39"/>
      <c r="W117" s="39"/>
      <c r="X117" s="39"/>
      <c r="Y117" s="39"/>
      <c r="Z117" s="39"/>
      <c r="AA117" s="39"/>
      <c r="AB117" s="407"/>
      <c r="AC117" s="39"/>
      <c r="AD117" s="39"/>
      <c r="AE117" s="108"/>
      <c r="AF117" s="35"/>
      <c r="AG117" s="35"/>
    </row>
    <row r="118" spans="2:33" s="31" customFormat="1" ht="17.149999999999999" customHeight="1">
      <c r="B118" s="122"/>
      <c r="C118" s="39"/>
      <c r="D118" s="39"/>
      <c r="E118" s="39"/>
      <c r="F118" s="39"/>
      <c r="G118" s="39"/>
      <c r="H118" s="39"/>
      <c r="I118" s="39"/>
      <c r="J118" s="39"/>
      <c r="K118" s="39"/>
      <c r="L118" s="39"/>
      <c r="M118" s="39"/>
      <c r="N118" s="39"/>
      <c r="O118" s="39"/>
      <c r="P118" s="39"/>
      <c r="Q118" s="39"/>
      <c r="R118" s="39"/>
      <c r="S118" s="102"/>
      <c r="T118" s="39"/>
      <c r="U118" s="39"/>
      <c r="V118" s="39"/>
      <c r="W118" s="39"/>
      <c r="X118" s="39"/>
      <c r="Y118" s="39"/>
      <c r="Z118" s="39"/>
      <c r="AA118" s="39"/>
      <c r="AB118" s="407"/>
      <c r="AC118" s="39"/>
      <c r="AD118" s="39"/>
      <c r="AE118" s="108"/>
      <c r="AF118" s="35"/>
      <c r="AG118" s="35"/>
    </row>
    <row r="119" spans="2:33" s="31" customFormat="1" ht="17.149999999999999" customHeight="1">
      <c r="B119" s="122"/>
      <c r="C119" s="39"/>
      <c r="D119" s="39"/>
      <c r="F119" s="39"/>
      <c r="G119" s="39"/>
      <c r="H119" s="39"/>
      <c r="I119" s="39"/>
      <c r="J119" s="39"/>
      <c r="K119" s="39"/>
      <c r="L119" s="39"/>
      <c r="M119" s="39"/>
      <c r="N119" s="39"/>
      <c r="O119" s="39"/>
      <c r="P119" s="39"/>
      <c r="Q119" s="39"/>
      <c r="R119" s="39"/>
      <c r="S119" s="102"/>
      <c r="T119" s="39"/>
      <c r="U119" s="39"/>
      <c r="V119" s="39"/>
      <c r="W119" s="39"/>
      <c r="X119" s="39"/>
      <c r="Y119" s="39"/>
      <c r="Z119" s="39"/>
      <c r="AA119" s="39"/>
      <c r="AB119" s="407"/>
      <c r="AC119" s="39"/>
      <c r="AD119" s="39"/>
      <c r="AE119" s="108"/>
      <c r="AF119" s="35"/>
      <c r="AG119" s="35"/>
    </row>
    <row r="120" spans="2:33" s="31" customFormat="1" ht="17.149999999999999" customHeight="1">
      <c r="B120" s="122"/>
      <c r="C120" s="39"/>
      <c r="D120" s="39"/>
      <c r="E120" s="39"/>
      <c r="F120" s="39"/>
      <c r="G120" s="39"/>
      <c r="H120" s="39"/>
      <c r="I120" s="39"/>
      <c r="J120" s="39"/>
      <c r="K120" s="39"/>
      <c r="L120" s="39"/>
      <c r="M120" s="39"/>
      <c r="N120" s="39"/>
      <c r="O120" s="39"/>
      <c r="P120" s="39"/>
      <c r="Q120" s="39"/>
      <c r="R120" s="39"/>
      <c r="S120" s="102"/>
      <c r="T120" s="39"/>
      <c r="U120" s="39"/>
      <c r="V120" s="39"/>
      <c r="W120" s="39"/>
      <c r="X120" s="39"/>
      <c r="Y120" s="39"/>
      <c r="Z120" s="39"/>
      <c r="AA120" s="39"/>
      <c r="AB120" s="407"/>
      <c r="AC120" s="39"/>
      <c r="AD120" s="39"/>
      <c r="AE120" s="79"/>
      <c r="AF120" s="39"/>
      <c r="AG120" s="39"/>
    </row>
    <row r="121" spans="2:33" s="31" customFormat="1" ht="17.149999999999999" customHeight="1">
      <c r="B121" s="122"/>
      <c r="C121" s="118" t="s">
        <v>30</v>
      </c>
      <c r="D121" s="63" t="s">
        <v>31</v>
      </c>
      <c r="E121" s="63"/>
      <c r="F121" s="39"/>
      <c r="G121" s="39"/>
      <c r="H121" s="39"/>
      <c r="I121" s="39"/>
      <c r="J121" s="39"/>
      <c r="K121" s="39"/>
      <c r="L121" s="39"/>
      <c r="M121" s="39"/>
      <c r="N121" s="39"/>
      <c r="O121" s="39"/>
      <c r="P121" s="39"/>
      <c r="Q121" s="118" t="s">
        <v>30</v>
      </c>
      <c r="R121" s="63" t="s">
        <v>31</v>
      </c>
      <c r="S121" s="102"/>
      <c r="V121" s="39"/>
      <c r="W121" s="39"/>
      <c r="X121" s="39"/>
      <c r="Y121" s="39"/>
      <c r="Z121" s="39"/>
      <c r="AA121" s="39"/>
      <c r="AB121" s="407"/>
      <c r="AC121" s="39"/>
      <c r="AD121" s="39"/>
      <c r="AE121" s="108"/>
      <c r="AF121" s="102"/>
      <c r="AG121" s="102"/>
    </row>
    <row r="122" spans="2:33" s="31" customFormat="1" ht="17.149999999999999" customHeight="1">
      <c r="B122" s="122"/>
      <c r="C122" s="119" t="s">
        <v>30</v>
      </c>
      <c r="D122" s="63" t="s">
        <v>33</v>
      </c>
      <c r="E122" s="63"/>
      <c r="F122" s="39"/>
      <c r="G122" s="39"/>
      <c r="H122" s="39"/>
      <c r="I122" s="39"/>
      <c r="J122" s="39"/>
      <c r="K122" s="39"/>
      <c r="L122" s="39"/>
      <c r="M122" s="39"/>
      <c r="N122" s="39"/>
      <c r="O122" s="39"/>
      <c r="P122" s="39"/>
      <c r="Q122" s="90" t="s">
        <v>30</v>
      </c>
      <c r="R122" s="63" t="s">
        <v>33</v>
      </c>
      <c r="S122" s="102"/>
      <c r="V122" s="39"/>
      <c r="W122" s="39"/>
      <c r="X122" s="39"/>
      <c r="Y122" s="39"/>
      <c r="Z122" s="39"/>
      <c r="AA122" s="39"/>
      <c r="AB122" s="407"/>
      <c r="AC122" s="39"/>
      <c r="AD122" s="39"/>
      <c r="AE122" s="108"/>
    </row>
    <row r="123" spans="2:33" ht="17.149999999999999" customHeight="1">
      <c r="B123" s="122"/>
      <c r="C123" s="89" t="s">
        <v>30</v>
      </c>
      <c r="D123" s="63" t="s">
        <v>34</v>
      </c>
      <c r="E123" s="63"/>
      <c r="F123" s="39"/>
      <c r="G123" s="39"/>
      <c r="H123" s="39"/>
      <c r="I123" s="39"/>
      <c r="J123" s="39"/>
      <c r="K123" s="39"/>
      <c r="L123" s="39"/>
      <c r="M123" s="39"/>
      <c r="N123" s="39"/>
      <c r="O123" s="39"/>
      <c r="P123" s="39"/>
      <c r="Q123" s="120" t="s">
        <v>30</v>
      </c>
      <c r="R123" s="63" t="s">
        <v>34</v>
      </c>
      <c r="V123" s="39"/>
      <c r="W123" s="39"/>
      <c r="X123" s="39"/>
      <c r="Y123" s="39"/>
      <c r="Z123" s="39"/>
      <c r="AA123" s="39"/>
      <c r="AB123" s="407"/>
      <c r="AC123" s="39"/>
      <c r="AD123" s="39"/>
      <c r="AE123" s="108"/>
    </row>
    <row r="124" spans="2:33" ht="17.149999999999999" customHeight="1">
      <c r="B124" s="123"/>
      <c r="F124" s="39"/>
      <c r="G124" s="39"/>
      <c r="H124" s="39"/>
      <c r="I124" s="39"/>
      <c r="J124" s="39"/>
      <c r="K124" s="39"/>
      <c r="L124" s="39"/>
      <c r="M124" s="39"/>
      <c r="N124" s="39"/>
      <c r="O124" s="39"/>
      <c r="P124" s="39"/>
      <c r="Q124" s="39"/>
      <c r="R124" s="39"/>
      <c r="V124" s="39"/>
      <c r="W124" s="39"/>
      <c r="X124" s="39"/>
      <c r="Y124" s="39"/>
      <c r="Z124" s="39"/>
      <c r="AA124" s="39"/>
      <c r="AB124" s="407"/>
      <c r="AC124" s="39"/>
      <c r="AD124" s="39"/>
      <c r="AE124" s="108"/>
    </row>
    <row r="125" spans="2:33" ht="17.149999999999999" customHeight="1">
      <c r="B125" s="123"/>
      <c r="F125" s="39"/>
      <c r="G125" s="39"/>
      <c r="H125" s="39"/>
      <c r="I125" s="39"/>
      <c r="J125" s="39"/>
      <c r="K125" s="39"/>
      <c r="L125" s="39"/>
      <c r="M125" s="39"/>
      <c r="N125" s="39"/>
      <c r="O125" s="39"/>
      <c r="P125" s="39"/>
      <c r="Q125" s="39"/>
      <c r="R125" s="39"/>
      <c r="V125" s="39"/>
      <c r="W125" s="39"/>
      <c r="X125" s="39"/>
      <c r="Y125" s="39"/>
      <c r="Z125" s="39"/>
      <c r="AA125" s="39"/>
      <c r="AB125" s="407"/>
      <c r="AC125" s="39"/>
      <c r="AD125" s="39"/>
      <c r="AE125" s="108"/>
    </row>
    <row r="126" spans="2:33" ht="17.149999999999999" customHeight="1">
      <c r="B126" s="122"/>
      <c r="C126" s="39"/>
      <c r="D126" s="39"/>
      <c r="E126" s="39"/>
      <c r="F126" s="39"/>
      <c r="G126" s="39"/>
      <c r="H126" s="39"/>
      <c r="I126" s="39"/>
      <c r="J126" s="39"/>
      <c r="K126" s="39"/>
      <c r="L126" s="39"/>
      <c r="M126" s="39"/>
      <c r="N126" s="39"/>
      <c r="O126" s="39"/>
      <c r="P126" s="39"/>
      <c r="Q126" s="39"/>
      <c r="R126" s="39"/>
      <c r="T126" s="39"/>
      <c r="U126" s="39"/>
      <c r="V126" s="39"/>
      <c r="W126" s="39"/>
      <c r="X126" s="39"/>
      <c r="Y126" s="39"/>
      <c r="Z126" s="39"/>
      <c r="AA126" s="39"/>
      <c r="AB126" s="407"/>
      <c r="AC126" s="39"/>
      <c r="AD126" s="39"/>
      <c r="AE126" s="108"/>
    </row>
    <row r="127" spans="2:33" ht="17.149999999999999" customHeight="1">
      <c r="B127" s="122"/>
      <c r="C127" s="39"/>
      <c r="D127" s="39"/>
      <c r="E127" s="39"/>
      <c r="F127" s="39"/>
      <c r="G127" s="39"/>
      <c r="H127" s="39"/>
      <c r="I127" s="39"/>
      <c r="J127" s="39"/>
      <c r="K127" s="39"/>
      <c r="L127" s="39"/>
      <c r="M127" s="39"/>
      <c r="N127" s="39"/>
      <c r="O127" s="39"/>
      <c r="P127" s="39"/>
      <c r="Q127" s="39"/>
      <c r="R127" s="39"/>
      <c r="T127" s="39"/>
      <c r="U127" s="39"/>
      <c r="V127" s="39"/>
      <c r="W127" s="39"/>
      <c r="X127" s="39"/>
      <c r="Y127" s="39"/>
      <c r="Z127" s="39"/>
      <c r="AA127" s="39"/>
      <c r="AB127" s="407"/>
      <c r="AC127" s="39"/>
      <c r="AD127" s="39"/>
      <c r="AE127" s="108"/>
    </row>
    <row r="128" spans="2:33" ht="17.149999999999999" customHeight="1">
      <c r="B128" s="122"/>
      <c r="C128" s="39"/>
      <c r="D128" s="39"/>
      <c r="E128" s="39"/>
      <c r="F128" s="39"/>
      <c r="G128" s="39"/>
      <c r="H128" s="39"/>
      <c r="I128" s="39"/>
      <c r="J128" s="39"/>
      <c r="K128" s="39"/>
      <c r="L128" s="39"/>
      <c r="M128" s="39"/>
      <c r="N128" s="39"/>
      <c r="O128" s="39"/>
      <c r="P128" s="39"/>
      <c r="Q128" s="39"/>
      <c r="R128" s="39"/>
      <c r="T128" s="39"/>
      <c r="U128" s="39"/>
      <c r="V128" s="39"/>
      <c r="W128" s="39"/>
      <c r="X128" s="39"/>
      <c r="Y128" s="39"/>
      <c r="Z128" s="39"/>
      <c r="AA128" s="39"/>
      <c r="AB128" s="407"/>
      <c r="AC128" s="39"/>
      <c r="AD128" s="39"/>
      <c r="AE128" s="108"/>
    </row>
    <row r="129" spans="1:52" ht="17.149999999999999" customHeight="1">
      <c r="B129" s="122"/>
      <c r="AE129" s="108"/>
    </row>
    <row r="130" spans="1:52" ht="17.149999999999999" customHeight="1">
      <c r="B130" s="122"/>
      <c r="AE130" s="108"/>
    </row>
    <row r="131" spans="1:52" ht="17.149999999999999" customHeight="1">
      <c r="B131" s="12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412"/>
      <c r="AC131" s="114"/>
      <c r="AD131" s="114"/>
      <c r="AE131" s="125"/>
    </row>
    <row r="132" spans="1:52" ht="34.5" customHeight="1">
      <c r="A132" s="126"/>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414"/>
      <c r="AC132" s="126"/>
      <c r="AD132" s="126"/>
      <c r="AE132" s="126"/>
    </row>
    <row r="133" spans="1:52">
      <c r="A133" s="126"/>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414"/>
      <c r="AC133" s="126"/>
      <c r="AD133" s="126"/>
      <c r="AE133" s="126"/>
    </row>
    <row r="134" spans="1:52" ht="15.5">
      <c r="A134" s="126"/>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7"/>
      <c r="AB134" s="415"/>
      <c r="AC134" s="126"/>
      <c r="AD134" s="126"/>
      <c r="AE134" s="126"/>
      <c r="AT134" s="128"/>
      <c r="AU134" s="128"/>
      <c r="AV134" s="129"/>
      <c r="AW134" s="32"/>
      <c r="AX134" s="32"/>
      <c r="AY134" s="32"/>
      <c r="AZ134" s="32"/>
    </row>
    <row r="135" spans="1:52" ht="15.5">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7"/>
      <c r="AB135" s="415"/>
      <c r="AC135" s="126"/>
      <c r="AD135" s="126"/>
      <c r="AE135" s="126"/>
      <c r="AT135" s="128"/>
      <c r="AU135" s="128"/>
      <c r="AV135" s="129"/>
      <c r="AW135" s="32"/>
      <c r="AX135" s="32"/>
      <c r="AY135" s="32"/>
      <c r="AZ135" s="32"/>
    </row>
    <row r="136" spans="1:52" ht="15.5">
      <c r="A136" s="126"/>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7"/>
      <c r="AB136" s="415"/>
      <c r="AC136" s="126"/>
      <c r="AD136" s="126"/>
      <c r="AE136" s="126"/>
      <c r="AT136" s="128"/>
      <c r="AU136" s="128"/>
      <c r="AV136" s="129"/>
      <c r="AW136" s="32"/>
      <c r="AX136" s="32"/>
      <c r="AY136" s="32"/>
      <c r="AZ136" s="32"/>
    </row>
    <row r="137" spans="1:52" ht="8.5" customHeight="1">
      <c r="A137" s="126"/>
      <c r="B137" s="126"/>
      <c r="C137" s="126"/>
      <c r="E137" s="126"/>
      <c r="F137" s="126"/>
      <c r="G137" s="126"/>
      <c r="H137" s="126"/>
      <c r="I137" s="126"/>
      <c r="J137" s="126"/>
      <c r="K137" s="126"/>
      <c r="L137" s="126"/>
      <c r="M137" s="59"/>
      <c r="N137" s="59"/>
      <c r="O137" s="59"/>
      <c r="P137" s="59"/>
      <c r="Q137" s="59"/>
      <c r="R137" s="126"/>
      <c r="S137" s="126"/>
      <c r="T137" s="126"/>
      <c r="U137" s="126"/>
      <c r="V137" s="126"/>
      <c r="W137" s="126"/>
      <c r="X137" s="126"/>
      <c r="Y137" s="126"/>
      <c r="Z137" s="126"/>
      <c r="AA137" s="126"/>
      <c r="AB137" s="414"/>
      <c r="AC137" s="126"/>
      <c r="AD137" s="126"/>
      <c r="AE137" s="126"/>
      <c r="AT137" s="128"/>
      <c r="AU137" s="128"/>
      <c r="AV137" s="129"/>
      <c r="AW137" s="32"/>
      <c r="AX137" s="32"/>
      <c r="AY137" s="32"/>
      <c r="AZ137" s="32"/>
    </row>
    <row r="138" spans="1:52" ht="17">
      <c r="A138" s="126"/>
      <c r="B138" s="368" t="s">
        <v>172</v>
      </c>
      <c r="C138" s="369"/>
      <c r="D138" s="369"/>
      <c r="E138" s="369"/>
      <c r="F138" s="369"/>
      <c r="G138" s="369"/>
      <c r="H138" s="369"/>
      <c r="I138" s="369"/>
      <c r="J138" s="126"/>
      <c r="K138" s="126"/>
      <c r="L138" s="126"/>
      <c r="M138" s="59"/>
      <c r="N138" s="59"/>
      <c r="O138" s="59"/>
      <c r="P138" s="59"/>
      <c r="Q138" s="59"/>
      <c r="R138" s="126"/>
      <c r="S138" s="126"/>
      <c r="T138" s="126"/>
      <c r="U138" s="126"/>
      <c r="V138" s="126"/>
      <c r="W138" s="126"/>
      <c r="X138" s="126"/>
      <c r="Y138" s="126"/>
      <c r="Z138" s="126"/>
      <c r="AA138" s="126"/>
      <c r="AB138" s="414"/>
      <c r="AC138" s="126"/>
      <c r="AD138" s="126"/>
      <c r="AE138" s="126"/>
      <c r="AT138" s="130"/>
      <c r="AU138" s="130"/>
      <c r="AV138" s="131"/>
      <c r="AW138" s="32"/>
      <c r="AX138" s="32"/>
      <c r="AY138" s="32"/>
      <c r="AZ138" s="32"/>
    </row>
    <row r="139" spans="1:52" ht="14" customHeight="1">
      <c r="A139" s="126"/>
      <c r="B139" s="555" t="s">
        <v>181</v>
      </c>
      <c r="C139" s="555"/>
      <c r="D139" s="555"/>
      <c r="E139" s="555"/>
      <c r="F139" s="555"/>
      <c r="G139" s="126"/>
      <c r="H139" s="126"/>
      <c r="I139" s="126"/>
      <c r="J139" s="126"/>
      <c r="K139" s="126"/>
      <c r="L139" s="126"/>
      <c r="M139" s="126"/>
      <c r="N139" s="126"/>
      <c r="O139" s="126"/>
      <c r="P139" s="126"/>
      <c r="Q139" s="59"/>
      <c r="R139" s="126"/>
      <c r="S139" s="126"/>
      <c r="T139" s="126"/>
      <c r="U139" s="126"/>
      <c r="V139" s="126"/>
      <c r="W139" s="126"/>
      <c r="X139" s="126"/>
      <c r="Y139" s="126"/>
      <c r="Z139" s="126"/>
      <c r="AA139" s="126"/>
      <c r="AB139" s="414"/>
      <c r="AC139" s="126"/>
      <c r="AD139" s="126"/>
      <c r="AE139" s="126"/>
      <c r="AT139" s="31"/>
      <c r="AU139" s="31"/>
      <c r="AV139" s="31"/>
      <c r="AW139" s="31"/>
      <c r="AX139" s="31"/>
      <c r="AY139" s="31"/>
      <c r="AZ139" s="31"/>
    </row>
    <row r="140" spans="1:52">
      <c r="A140" s="12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414"/>
      <c r="AC140" s="126"/>
      <c r="AD140" s="126"/>
      <c r="AE140" s="126"/>
      <c r="AT140" s="130"/>
      <c r="AU140" s="31"/>
      <c r="AV140" s="31"/>
      <c r="AW140" s="31"/>
      <c r="AX140" s="31"/>
      <c r="AY140" s="31"/>
      <c r="AZ140" s="31"/>
    </row>
    <row r="141" spans="1:52">
      <c r="A141" s="126"/>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414"/>
      <c r="AC141" s="126"/>
      <c r="AD141" s="126"/>
      <c r="AE141" s="126"/>
      <c r="AT141" s="130"/>
      <c r="AU141" s="31"/>
      <c r="AV141" s="31"/>
      <c r="AW141" s="31"/>
      <c r="AX141" s="31"/>
      <c r="AY141" s="31"/>
      <c r="AZ141" s="31"/>
    </row>
    <row r="142" spans="1:52">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414"/>
      <c r="AC142" s="126"/>
      <c r="AD142" s="126"/>
      <c r="AE142" s="126"/>
      <c r="AT142" s="99"/>
      <c r="AU142" s="31"/>
      <c r="AV142" s="31"/>
      <c r="AW142" s="31"/>
      <c r="AX142" s="31"/>
      <c r="AY142" s="31"/>
      <c r="AZ142" s="31"/>
    </row>
    <row r="143" spans="1:52">
      <c r="A143" s="12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414"/>
      <c r="AC143" s="126"/>
      <c r="AD143" s="126"/>
      <c r="AE143" s="126"/>
      <c r="AT143" s="99"/>
      <c r="AU143" s="31"/>
      <c r="AV143" s="31"/>
      <c r="AW143" s="31"/>
      <c r="AX143" s="31"/>
      <c r="AY143" s="31"/>
      <c r="AZ143" s="31"/>
    </row>
  </sheetData>
  <sheetProtection algorithmName="SHA-512" hashValue="Vi5h0x1FESPy3yO0JtqNlH3F68LyELPyDCHsYsxqh2IW6p87SIulE9gNyFXfinKPAj4Qt0yhW4/wJyhR1faN6w==" saltValue="cnqI3UfOgET2oBpZwhUT1w==" spinCount="100000" sheet="1" objects="1" scenarios="1"/>
  <mergeCells count="19">
    <mergeCell ref="Y25:Z27"/>
    <mergeCell ref="B2:AE3"/>
    <mergeCell ref="B7:AE7"/>
    <mergeCell ref="C9:V9"/>
    <mergeCell ref="X9:AD9"/>
    <mergeCell ref="C11:V11"/>
    <mergeCell ref="X11:AD11"/>
    <mergeCell ref="X39:AD39"/>
    <mergeCell ref="X37:AD37"/>
    <mergeCell ref="B88:AE88"/>
    <mergeCell ref="C90:O90"/>
    <mergeCell ref="Q90:AD90"/>
    <mergeCell ref="B139:F139"/>
    <mergeCell ref="Q112:AD112"/>
    <mergeCell ref="B68:AE68"/>
    <mergeCell ref="C70:O70"/>
    <mergeCell ref="Q70:AD70"/>
    <mergeCell ref="Q92:AD92"/>
    <mergeCell ref="C92:O92"/>
  </mergeCells>
  <hyperlinks>
    <hyperlink ref="B139" r:id="rId1" xr:uid="{F34F56C6-0593-411C-ACCD-5D9A6AF81316}"/>
  </hyperlinks>
  <pageMargins left="0.23622047244094491" right="0.23622047244094491" top="0.74803149606299213" bottom="0.74803149606299213" header="0.31496062992125984" footer="0.31496062992125984"/>
  <pageSetup paperSize="8" scale="38" orientation="landscape" r:id="rId2"/>
  <ignoredErrors>
    <ignoredError sqref="D13 R72 D72 Y13"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8D5BCC7-9C93-446E-B63B-4F1B1249A1C9}">
          <x14:formula1>
            <xm:f>'4. Data Medewerkers'!$C$13:$L$13</xm:f>
          </x14:formula1>
          <xm:sqref>D5 L13:U14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6D180-29B9-4018-9825-AFE9E690B325}">
  <sheetPr codeName="Blad2">
    <tabColor theme="0" tint="-4.9989318521683403E-2"/>
    <pageSetUpPr fitToPage="1"/>
  </sheetPr>
  <dimension ref="B1:S357"/>
  <sheetViews>
    <sheetView zoomScaleNormal="100" workbookViewId="0"/>
  </sheetViews>
  <sheetFormatPr defaultColWidth="8.81640625" defaultRowHeight="17"/>
  <cols>
    <col min="1" max="1" width="3.1796875" style="126" customWidth="1"/>
    <col min="2" max="2" width="18.36328125" style="254" customWidth="1"/>
    <col min="3" max="3" width="6" style="126" customWidth="1"/>
    <col min="4" max="5" width="4.453125" style="126" customWidth="1"/>
    <col min="6" max="6" width="7.81640625" style="126" customWidth="1"/>
    <col min="7" max="7" width="9.453125" style="126" customWidth="1"/>
    <col min="8" max="8" width="28.54296875" style="126" customWidth="1"/>
    <col min="9" max="9" width="136.36328125" style="126" customWidth="1"/>
    <col min="10" max="10" width="3.1796875" style="126" customWidth="1"/>
    <col min="11" max="11" width="57.54296875" style="126" customWidth="1"/>
    <col min="12" max="16384" width="8.81640625" style="126"/>
  </cols>
  <sheetData>
    <row r="1" spans="2:19" ht="8.5" customHeight="1"/>
    <row r="2" spans="2:19" ht="14.5" customHeight="1">
      <c r="B2" s="572" t="s">
        <v>138</v>
      </c>
      <c r="C2" s="573"/>
      <c r="D2" s="573"/>
      <c r="E2" s="573"/>
      <c r="F2" s="573"/>
      <c r="G2" s="573"/>
      <c r="H2" s="573"/>
      <c r="I2" s="574"/>
    </row>
    <row r="3" spans="2:19" ht="14.5" customHeight="1">
      <c r="B3" s="575"/>
      <c r="C3" s="576"/>
      <c r="D3" s="576"/>
      <c r="E3" s="576"/>
      <c r="F3" s="576"/>
      <c r="G3" s="576"/>
      <c r="H3" s="576"/>
      <c r="I3" s="577"/>
    </row>
    <row r="4" spans="2:19" ht="10" customHeight="1">
      <c r="B4" s="137"/>
      <c r="C4" s="138"/>
      <c r="D4" s="138"/>
      <c r="E4" s="138"/>
      <c r="F4" s="138"/>
      <c r="G4" s="138"/>
      <c r="H4" s="138"/>
      <c r="I4" s="138"/>
    </row>
    <row r="5" spans="2:19" ht="10" customHeight="1">
      <c r="B5" s="581" t="s">
        <v>180</v>
      </c>
      <c r="C5" s="581"/>
      <c r="D5" s="581"/>
      <c r="E5" s="581"/>
      <c r="F5" s="581"/>
      <c r="G5" s="581"/>
      <c r="H5" s="581"/>
      <c r="I5" s="581"/>
      <c r="K5" s="565" t="s">
        <v>43</v>
      </c>
    </row>
    <row r="6" spans="2:19" ht="39" customHeight="1">
      <c r="B6" s="581"/>
      <c r="C6" s="581"/>
      <c r="D6" s="581"/>
      <c r="E6" s="581"/>
      <c r="F6" s="581"/>
      <c r="G6" s="581"/>
      <c r="H6" s="581"/>
      <c r="I6" s="581"/>
      <c r="K6" s="565"/>
    </row>
    <row r="7" spans="2:19" ht="11.5" customHeight="1">
      <c r="B7" s="139"/>
      <c r="C7" s="140"/>
      <c r="D7" s="140"/>
      <c r="E7" s="140"/>
      <c r="F7" s="140"/>
      <c r="G7" s="140"/>
      <c r="H7" s="140"/>
      <c r="I7" s="140"/>
    </row>
    <row r="8" spans="2:19" ht="14.5" customHeight="1">
      <c r="B8" s="572" t="s">
        <v>139</v>
      </c>
      <c r="C8" s="573"/>
      <c r="D8" s="573"/>
      <c r="E8" s="573"/>
      <c r="F8" s="573"/>
      <c r="G8" s="573"/>
      <c r="H8" s="573"/>
      <c r="I8" s="574"/>
    </row>
    <row r="9" spans="2:19" ht="14.5" customHeight="1">
      <c r="B9" s="575"/>
      <c r="C9" s="576"/>
      <c r="D9" s="576"/>
      <c r="E9" s="576"/>
      <c r="F9" s="576"/>
      <c r="G9" s="576"/>
      <c r="H9" s="576"/>
      <c r="I9" s="577"/>
    </row>
    <row r="10" spans="2:19" ht="10" customHeight="1">
      <c r="B10" s="139"/>
      <c r="C10" s="140"/>
      <c r="D10" s="140"/>
      <c r="E10" s="140"/>
      <c r="F10" s="140"/>
      <c r="G10" s="140"/>
      <c r="H10" s="140"/>
      <c r="I10" s="140"/>
    </row>
    <row r="11" spans="2:19" ht="10" customHeight="1">
      <c r="B11" s="141"/>
      <c r="C11" s="142"/>
      <c r="D11" s="142"/>
      <c r="E11" s="142"/>
      <c r="F11" s="142"/>
      <c r="G11" s="142"/>
      <c r="H11" s="142"/>
      <c r="I11" s="143"/>
    </row>
    <row r="12" spans="2:19" s="59" customFormat="1" ht="19.5" customHeight="1">
      <c r="B12" s="586" t="s">
        <v>42</v>
      </c>
      <c r="C12" s="144" t="s">
        <v>122</v>
      </c>
      <c r="D12" s="145"/>
      <c r="E12" s="145"/>
      <c r="F12" s="145"/>
      <c r="G12" s="145"/>
      <c r="H12" s="145"/>
      <c r="I12" s="146"/>
      <c r="M12" s="126"/>
      <c r="N12" s="126"/>
      <c r="O12" s="126"/>
      <c r="P12" s="126"/>
      <c r="Q12" s="126"/>
      <c r="R12" s="126"/>
      <c r="S12" s="126"/>
    </row>
    <row r="13" spans="2:19" ht="4" customHeight="1">
      <c r="B13" s="587"/>
      <c r="C13" s="147"/>
      <c r="D13" s="148"/>
      <c r="E13" s="148"/>
      <c r="F13" s="148"/>
      <c r="G13" s="148"/>
      <c r="H13" s="148"/>
      <c r="I13" s="149"/>
    </row>
    <row r="14" spans="2:19" ht="19.5" customHeight="1">
      <c r="B14" s="587"/>
      <c r="C14" s="605" t="s">
        <v>301</v>
      </c>
      <c r="D14" s="592"/>
      <c r="E14" s="592"/>
      <c r="F14" s="592"/>
      <c r="G14" s="592"/>
      <c r="H14" s="592"/>
      <c r="I14" s="593"/>
      <c r="J14" s="150"/>
      <c r="K14" s="580" t="s">
        <v>426</v>
      </c>
    </row>
    <row r="15" spans="2:19" ht="19.5" customHeight="1">
      <c r="B15" s="587"/>
      <c r="C15" s="605"/>
      <c r="D15" s="592"/>
      <c r="E15" s="592"/>
      <c r="F15" s="592"/>
      <c r="G15" s="592"/>
      <c r="H15" s="592"/>
      <c r="I15" s="593"/>
      <c r="J15" s="150"/>
      <c r="K15" s="580"/>
    </row>
    <row r="16" spans="2:19" ht="16.5" customHeight="1">
      <c r="B16" s="587"/>
      <c r="C16" s="151" t="s">
        <v>75</v>
      </c>
      <c r="D16" s="152"/>
      <c r="E16" s="152"/>
      <c r="F16" s="152"/>
      <c r="G16" s="153"/>
      <c r="H16" s="152"/>
      <c r="I16" s="154"/>
      <c r="K16" s="580"/>
    </row>
    <row r="17" spans="2:11">
      <c r="B17" s="587"/>
      <c r="C17" s="153"/>
      <c r="D17" s="155" t="s">
        <v>45</v>
      </c>
      <c r="E17" s="155"/>
      <c r="F17" s="155"/>
      <c r="G17" s="153"/>
      <c r="H17" s="156"/>
      <c r="I17" s="149"/>
    </row>
    <row r="18" spans="2:11" ht="14.5" customHeight="1">
      <c r="B18" s="587"/>
      <c r="C18" s="153"/>
      <c r="D18" s="156"/>
      <c r="E18" s="156" t="s">
        <v>266</v>
      </c>
      <c r="F18" s="153"/>
      <c r="G18" s="153"/>
      <c r="H18" s="153"/>
      <c r="I18" s="149"/>
      <c r="K18" s="565" t="s">
        <v>265</v>
      </c>
    </row>
    <row r="19" spans="2:11" ht="16.5" customHeight="1">
      <c r="B19" s="587"/>
      <c r="C19" s="153"/>
      <c r="D19" s="156"/>
      <c r="E19" s="156" t="s">
        <v>44</v>
      </c>
      <c r="F19" s="153"/>
      <c r="G19" s="153"/>
      <c r="H19" s="153"/>
      <c r="I19" s="149"/>
      <c r="J19" s="157"/>
      <c r="K19" s="565"/>
    </row>
    <row r="20" spans="2:11" ht="21" customHeight="1">
      <c r="B20" s="587"/>
      <c r="C20" s="153"/>
      <c r="D20" s="155" t="s">
        <v>268</v>
      </c>
      <c r="E20" s="155"/>
      <c r="F20" s="155"/>
      <c r="G20" s="155"/>
      <c r="H20" s="156"/>
      <c r="I20" s="149"/>
      <c r="K20" s="578" t="s">
        <v>269</v>
      </c>
    </row>
    <row r="21" spans="2:11" ht="15.65" customHeight="1">
      <c r="B21" s="587"/>
      <c r="C21" s="153"/>
      <c r="D21" s="388" t="s">
        <v>267</v>
      </c>
      <c r="E21" s="155"/>
      <c r="F21" s="155"/>
      <c r="G21" s="155"/>
      <c r="H21" s="156"/>
      <c r="I21" s="149"/>
      <c r="K21" s="578"/>
    </row>
    <row r="22" spans="2:11">
      <c r="B22" s="587"/>
      <c r="C22" s="153"/>
      <c r="D22" s="156"/>
      <c r="E22" s="156" t="s">
        <v>10</v>
      </c>
      <c r="F22" s="153"/>
      <c r="G22" s="153"/>
      <c r="H22" s="153"/>
      <c r="I22" s="149"/>
      <c r="K22" s="578"/>
    </row>
    <row r="23" spans="2:11">
      <c r="B23" s="587"/>
      <c r="C23" s="153"/>
      <c r="D23" s="156"/>
      <c r="E23" s="156" t="s">
        <v>11</v>
      </c>
      <c r="F23" s="153"/>
      <c r="G23" s="153"/>
      <c r="H23" s="153"/>
      <c r="I23" s="149"/>
      <c r="K23" s="158" t="s">
        <v>270</v>
      </c>
    </row>
    <row r="24" spans="2:11" ht="17" customHeight="1">
      <c r="B24" s="587"/>
      <c r="C24" s="570" t="s">
        <v>126</v>
      </c>
      <c r="D24" s="570"/>
      <c r="E24" s="570"/>
      <c r="F24" s="570"/>
      <c r="G24" s="570"/>
      <c r="H24" s="570"/>
      <c r="I24" s="571"/>
    </row>
    <row r="25" spans="2:11" ht="17" customHeight="1">
      <c r="B25" s="587"/>
      <c r="C25" s="570"/>
      <c r="D25" s="570"/>
      <c r="E25" s="570"/>
      <c r="F25" s="570"/>
      <c r="G25" s="570"/>
      <c r="H25" s="570"/>
      <c r="I25" s="571"/>
    </row>
    <row r="26" spans="2:11" ht="9.5" customHeight="1">
      <c r="B26" s="587"/>
      <c r="C26" s="153"/>
      <c r="D26" s="152"/>
      <c r="E26" s="152"/>
      <c r="F26" s="152"/>
      <c r="G26" s="152"/>
      <c r="H26" s="152"/>
      <c r="I26" s="154"/>
    </row>
    <row r="27" spans="2:11" ht="19.5" customHeight="1">
      <c r="B27" s="587"/>
      <c r="C27" s="144" t="s">
        <v>123</v>
      </c>
      <c r="D27" s="159"/>
      <c r="E27" s="159"/>
      <c r="F27" s="159"/>
      <c r="G27" s="159"/>
      <c r="H27" s="159"/>
      <c r="I27" s="160"/>
      <c r="K27" s="161"/>
    </row>
    <row r="28" spans="2:11" ht="4" customHeight="1">
      <c r="B28" s="587"/>
      <c r="C28" s="147"/>
      <c r="D28" s="148"/>
      <c r="E28" s="148"/>
      <c r="F28" s="148"/>
      <c r="G28" s="148"/>
      <c r="H28" s="148"/>
      <c r="I28" s="149"/>
    </row>
    <row r="29" spans="2:11" ht="17.149999999999999" customHeight="1">
      <c r="B29" s="587"/>
      <c r="C29" s="568" t="s">
        <v>112</v>
      </c>
      <c r="D29" s="568"/>
      <c r="E29" s="568"/>
      <c r="F29" s="568"/>
      <c r="G29" s="568"/>
      <c r="H29" s="568"/>
      <c r="I29" s="569"/>
    </row>
    <row r="30" spans="2:11" ht="8.5" customHeight="1">
      <c r="B30" s="587"/>
      <c r="C30" s="151"/>
      <c r="D30" s="151"/>
      <c r="E30" s="151"/>
      <c r="F30" s="151"/>
      <c r="G30" s="151"/>
      <c r="H30" s="151"/>
      <c r="I30" s="162"/>
    </row>
    <row r="31" spans="2:11" ht="17" customHeight="1">
      <c r="B31" s="587"/>
      <c r="C31" s="144" t="s">
        <v>285</v>
      </c>
      <c r="D31" s="144"/>
      <c r="E31" s="144"/>
      <c r="F31" s="144"/>
      <c r="G31" s="144"/>
      <c r="H31" s="144"/>
      <c r="I31" s="144"/>
      <c r="J31" s="333"/>
    </row>
    <row r="32" spans="2:11" ht="9.5" customHeight="1">
      <c r="B32" s="587"/>
      <c r="C32" s="153"/>
      <c r="E32" s="152"/>
      <c r="F32" s="152"/>
      <c r="G32" s="152"/>
      <c r="H32" s="152"/>
      <c r="I32" s="154"/>
    </row>
    <row r="33" spans="2:9" ht="10.5" customHeight="1">
      <c r="B33" s="587"/>
      <c r="C33" s="579" t="s">
        <v>360</v>
      </c>
      <c r="D33" s="566"/>
      <c r="E33" s="566"/>
      <c r="F33" s="566"/>
      <c r="G33" s="566"/>
      <c r="H33" s="566"/>
      <c r="I33" s="567"/>
    </row>
    <row r="34" spans="2:9" ht="14.5" customHeight="1">
      <c r="B34" s="587"/>
      <c r="C34" s="579"/>
      <c r="D34" s="566"/>
      <c r="E34" s="566"/>
      <c r="F34" s="566"/>
      <c r="G34" s="566"/>
      <c r="H34" s="566"/>
      <c r="I34" s="567"/>
    </row>
    <row r="35" spans="2:9" ht="9" customHeight="1">
      <c r="B35" s="587"/>
      <c r="C35" s="579"/>
      <c r="D35" s="566"/>
      <c r="E35" s="566"/>
      <c r="F35" s="566"/>
      <c r="G35" s="566"/>
      <c r="H35" s="566"/>
      <c r="I35" s="567"/>
    </row>
    <row r="36" spans="2:9" ht="9.5" customHeight="1">
      <c r="B36" s="587"/>
      <c r="C36" s="153"/>
      <c r="D36" s="152"/>
      <c r="E36" s="152"/>
      <c r="F36" s="152"/>
      <c r="G36" s="152"/>
      <c r="H36" s="152"/>
      <c r="I36" s="154"/>
    </row>
    <row r="37" spans="2:9" ht="19.5" customHeight="1">
      <c r="B37" s="587"/>
      <c r="C37" s="144" t="s">
        <v>412</v>
      </c>
      <c r="D37" s="159"/>
      <c r="E37" s="159"/>
      <c r="F37" s="159"/>
      <c r="G37" s="159"/>
      <c r="H37" s="159"/>
      <c r="I37" s="160"/>
    </row>
    <row r="38" spans="2:9" ht="4" customHeight="1">
      <c r="B38" s="587"/>
      <c r="C38" s="147"/>
      <c r="D38" s="148"/>
      <c r="E38" s="148"/>
      <c r="F38" s="148"/>
      <c r="G38" s="148"/>
      <c r="H38" s="148"/>
      <c r="I38" s="149"/>
    </row>
    <row r="39" spans="2:9" ht="17" customHeight="1">
      <c r="B39" s="587"/>
      <c r="C39" s="151" t="s">
        <v>127</v>
      </c>
      <c r="D39" s="151"/>
      <c r="E39" s="151"/>
      <c r="F39" s="151"/>
      <c r="G39" s="151"/>
      <c r="H39" s="151"/>
      <c r="I39" s="162"/>
    </row>
    <row r="40" spans="2:9" ht="17" customHeight="1">
      <c r="B40" s="587"/>
      <c r="C40" s="151" t="s">
        <v>373</v>
      </c>
      <c r="D40" s="151"/>
      <c r="E40" s="151"/>
      <c r="F40" s="151"/>
      <c r="G40" s="151"/>
      <c r="H40" s="151"/>
      <c r="I40" s="162"/>
    </row>
    <row r="41" spans="2:9" ht="9.5" customHeight="1">
      <c r="B41" s="587"/>
      <c r="C41" s="153"/>
      <c r="D41" s="152"/>
      <c r="E41" s="152"/>
      <c r="F41" s="152"/>
      <c r="G41" s="152"/>
      <c r="H41" s="152"/>
      <c r="I41" s="154"/>
    </row>
    <row r="42" spans="2:9" ht="19.5" customHeight="1">
      <c r="B42" s="587"/>
      <c r="C42" s="144" t="s">
        <v>413</v>
      </c>
      <c r="D42" s="159"/>
      <c r="E42" s="159"/>
      <c r="F42" s="159"/>
      <c r="G42" s="159"/>
      <c r="H42" s="159"/>
      <c r="I42" s="160"/>
    </row>
    <row r="43" spans="2:9" ht="4" customHeight="1">
      <c r="B43" s="587"/>
      <c r="C43" s="147"/>
      <c r="D43" s="148"/>
      <c r="E43" s="148"/>
      <c r="F43" s="148"/>
      <c r="G43" s="148"/>
      <c r="H43" s="148"/>
      <c r="I43" s="149"/>
    </row>
    <row r="44" spans="2:9">
      <c r="B44" s="587"/>
      <c r="C44" s="568" t="s">
        <v>175</v>
      </c>
      <c r="D44" s="568"/>
      <c r="E44" s="568"/>
      <c r="F44" s="568"/>
      <c r="G44" s="568"/>
      <c r="H44" s="568"/>
      <c r="I44" s="569"/>
    </row>
    <row r="45" spans="2:9">
      <c r="B45" s="587"/>
      <c r="C45" s="151" t="s">
        <v>374</v>
      </c>
      <c r="D45" s="151"/>
      <c r="E45" s="151"/>
      <c r="F45" s="151"/>
      <c r="G45" s="151"/>
      <c r="H45" s="151"/>
      <c r="I45" s="162"/>
    </row>
    <row r="46" spans="2:9" ht="9.5" customHeight="1">
      <c r="B46" s="587"/>
      <c r="C46" s="153"/>
      <c r="D46" s="152"/>
      <c r="E46" s="152"/>
      <c r="F46" s="152"/>
      <c r="G46" s="152"/>
      <c r="H46" s="152"/>
      <c r="I46" s="154"/>
    </row>
    <row r="47" spans="2:9" ht="19.5" customHeight="1">
      <c r="B47" s="587"/>
      <c r="C47" s="144" t="s">
        <v>414</v>
      </c>
      <c r="D47" s="159"/>
      <c r="E47" s="159"/>
      <c r="F47" s="159"/>
      <c r="G47" s="159"/>
      <c r="H47" s="159"/>
      <c r="I47" s="160"/>
    </row>
    <row r="48" spans="2:9" ht="4" customHeight="1">
      <c r="B48" s="587"/>
      <c r="C48" s="147"/>
      <c r="D48" s="148"/>
      <c r="E48" s="148"/>
      <c r="F48" s="148"/>
      <c r="G48" s="148"/>
      <c r="H48" s="148"/>
      <c r="I48" s="149"/>
    </row>
    <row r="49" spans="2:9">
      <c r="B49" s="587"/>
      <c r="C49" s="163" t="s">
        <v>103</v>
      </c>
      <c r="D49" s="164"/>
      <c r="E49" s="164"/>
      <c r="F49" s="164"/>
      <c r="G49" s="156"/>
      <c r="H49" s="156"/>
      <c r="I49" s="149"/>
    </row>
    <row r="50" spans="2:9" ht="17" customHeight="1">
      <c r="B50" s="587"/>
      <c r="C50" s="568" t="s">
        <v>128</v>
      </c>
      <c r="D50" s="568"/>
      <c r="E50" s="568"/>
      <c r="F50" s="568"/>
      <c r="G50" s="568"/>
      <c r="H50" s="568"/>
      <c r="I50" s="569"/>
    </row>
    <row r="51" spans="2:9">
      <c r="B51" s="587"/>
      <c r="C51" s="568" t="s">
        <v>129</v>
      </c>
      <c r="D51" s="568"/>
      <c r="E51" s="568"/>
      <c r="F51" s="568"/>
      <c r="G51" s="568"/>
      <c r="H51" s="568"/>
      <c r="I51" s="569"/>
    </row>
    <row r="52" spans="2:9" ht="9.5" customHeight="1">
      <c r="B52" s="587"/>
      <c r="C52" s="153"/>
      <c r="D52" s="152"/>
      <c r="E52" s="152"/>
      <c r="F52" s="152"/>
      <c r="G52" s="152"/>
      <c r="H52" s="152"/>
      <c r="I52" s="154"/>
    </row>
    <row r="53" spans="2:9" ht="19.5" customHeight="1">
      <c r="B53" s="587"/>
      <c r="C53" s="144" t="s">
        <v>415</v>
      </c>
      <c r="D53" s="159"/>
      <c r="E53" s="159"/>
      <c r="F53" s="159"/>
      <c r="G53" s="159"/>
      <c r="H53" s="165"/>
      <c r="I53" s="160"/>
    </row>
    <row r="54" spans="2:9" ht="4" customHeight="1">
      <c r="B54" s="587"/>
      <c r="C54" s="147"/>
      <c r="D54" s="148"/>
      <c r="E54" s="148"/>
      <c r="F54" s="148"/>
      <c r="G54" s="148"/>
      <c r="H54" s="148"/>
      <c r="I54" s="149"/>
    </row>
    <row r="55" spans="2:9" ht="36" customHeight="1">
      <c r="B55" s="587"/>
      <c r="C55" s="566" t="s">
        <v>130</v>
      </c>
      <c r="D55" s="566"/>
      <c r="E55" s="566"/>
      <c r="F55" s="566"/>
      <c r="G55" s="566"/>
      <c r="H55" s="566"/>
      <c r="I55" s="567"/>
    </row>
    <row r="56" spans="2:9" ht="9.5" customHeight="1">
      <c r="B56" s="587"/>
      <c r="C56" s="153"/>
      <c r="D56" s="152"/>
      <c r="E56" s="152"/>
      <c r="F56" s="152"/>
      <c r="G56" s="152"/>
      <c r="H56" s="152"/>
      <c r="I56" s="154"/>
    </row>
    <row r="57" spans="2:9" ht="19.5" customHeight="1">
      <c r="B57" s="587"/>
      <c r="C57" s="144" t="s">
        <v>416</v>
      </c>
      <c r="D57" s="159"/>
      <c r="E57" s="159"/>
      <c r="F57" s="159"/>
      <c r="G57" s="159"/>
      <c r="H57" s="165"/>
      <c r="I57" s="160"/>
    </row>
    <row r="58" spans="2:9" ht="4" customHeight="1">
      <c r="B58" s="587"/>
      <c r="C58" s="147"/>
      <c r="D58" s="148"/>
      <c r="E58" s="148"/>
      <c r="F58" s="148"/>
      <c r="G58" s="148"/>
      <c r="H58" s="148"/>
      <c r="I58" s="149"/>
    </row>
    <row r="59" spans="2:9" ht="26.5" customHeight="1">
      <c r="B59" s="587"/>
      <c r="C59" s="589" t="s">
        <v>131</v>
      </c>
      <c r="D59" s="589"/>
      <c r="E59" s="589"/>
      <c r="F59" s="589"/>
      <c r="G59" s="589"/>
      <c r="H59" s="589"/>
      <c r="I59" s="590"/>
    </row>
    <row r="60" spans="2:9" ht="26.5" customHeight="1">
      <c r="B60" s="587"/>
      <c r="C60" s="589"/>
      <c r="D60" s="589"/>
      <c r="E60" s="589"/>
      <c r="F60" s="589"/>
      <c r="G60" s="589"/>
      <c r="H60" s="589"/>
      <c r="I60" s="590"/>
    </row>
    <row r="61" spans="2:9" ht="7.5" customHeight="1">
      <c r="B61" s="587"/>
      <c r="C61" s="166"/>
      <c r="D61" s="166"/>
      <c r="E61" s="166"/>
      <c r="F61" s="166"/>
      <c r="G61" s="166"/>
      <c r="H61" s="166"/>
      <c r="I61" s="167"/>
    </row>
    <row r="62" spans="2:9" ht="19.5" customHeight="1">
      <c r="B62" s="587"/>
      <c r="C62" s="144" t="s">
        <v>417</v>
      </c>
      <c r="D62" s="159"/>
      <c r="E62" s="159"/>
      <c r="F62" s="159"/>
      <c r="G62" s="159"/>
      <c r="H62" s="165"/>
      <c r="I62" s="160"/>
    </row>
    <row r="63" spans="2:9" ht="4" customHeight="1">
      <c r="B63" s="587"/>
      <c r="C63" s="147"/>
      <c r="D63" s="148"/>
      <c r="E63" s="148"/>
      <c r="F63" s="148"/>
      <c r="G63" s="148"/>
      <c r="H63" s="148"/>
      <c r="I63" s="149"/>
    </row>
    <row r="64" spans="2:9" ht="19" customHeight="1">
      <c r="B64" s="587"/>
      <c r="C64" s="608" t="s">
        <v>422</v>
      </c>
      <c r="D64" s="608"/>
      <c r="E64" s="608"/>
      <c r="F64" s="608"/>
      <c r="G64" s="608"/>
      <c r="H64" s="608"/>
      <c r="I64" s="609"/>
    </row>
    <row r="65" spans="2:9" ht="19" customHeight="1">
      <c r="B65" s="587"/>
      <c r="C65" s="608"/>
      <c r="D65" s="608"/>
      <c r="E65" s="608"/>
      <c r="F65" s="608"/>
      <c r="G65" s="608"/>
      <c r="H65" s="608"/>
      <c r="I65" s="609"/>
    </row>
    <row r="66" spans="2:9" ht="19" customHeight="1">
      <c r="B66" s="587"/>
      <c r="C66" s="608"/>
      <c r="D66" s="608"/>
      <c r="E66" s="608"/>
      <c r="F66" s="608"/>
      <c r="G66" s="608"/>
      <c r="H66" s="608"/>
      <c r="I66" s="609"/>
    </row>
    <row r="67" spans="2:9" ht="10" customHeight="1">
      <c r="B67" s="588"/>
      <c r="C67" s="168"/>
      <c r="D67" s="169"/>
      <c r="E67" s="169"/>
      <c r="F67" s="169"/>
      <c r="G67" s="169"/>
      <c r="H67" s="169"/>
      <c r="I67" s="170"/>
    </row>
    <row r="68" spans="2:9" ht="25" customHeight="1">
      <c r="B68" s="171"/>
      <c r="C68" s="161"/>
      <c r="D68" s="172"/>
      <c r="E68" s="172"/>
      <c r="F68" s="172"/>
      <c r="G68" s="172"/>
      <c r="H68" s="172"/>
      <c r="I68" s="172"/>
    </row>
    <row r="69" spans="2:9" ht="14.5" customHeight="1">
      <c r="B69" s="572" t="s">
        <v>125</v>
      </c>
      <c r="C69" s="573"/>
      <c r="D69" s="573"/>
      <c r="E69" s="573"/>
      <c r="F69" s="573"/>
      <c r="G69" s="573"/>
      <c r="H69" s="573"/>
      <c r="I69" s="574"/>
    </row>
    <row r="70" spans="2:9" ht="14.5" customHeight="1">
      <c r="B70" s="575"/>
      <c r="C70" s="576"/>
      <c r="D70" s="576"/>
      <c r="E70" s="576"/>
      <c r="F70" s="576"/>
      <c r="G70" s="576"/>
      <c r="H70" s="576"/>
      <c r="I70" s="577"/>
    </row>
    <row r="71" spans="2:9" ht="10" customHeight="1">
      <c r="B71" s="139"/>
      <c r="C71" s="140"/>
      <c r="D71" s="140"/>
      <c r="E71" s="140"/>
      <c r="F71" s="140"/>
      <c r="G71" s="140"/>
      <c r="H71" s="140"/>
      <c r="I71" s="140"/>
    </row>
    <row r="72" spans="2:9" ht="10" customHeight="1">
      <c r="B72" s="173"/>
      <c r="C72" s="174"/>
      <c r="D72" s="174"/>
      <c r="E72" s="174"/>
      <c r="F72" s="174"/>
      <c r="G72" s="174"/>
      <c r="H72" s="175"/>
      <c r="I72" s="176"/>
    </row>
    <row r="73" spans="2:9" ht="17" customHeight="1">
      <c r="B73" s="591" t="s">
        <v>42</v>
      </c>
      <c r="C73" s="163" t="s">
        <v>115</v>
      </c>
      <c r="D73" s="178"/>
      <c r="E73" s="178"/>
      <c r="F73" s="178"/>
      <c r="G73" s="178"/>
      <c r="H73" s="178"/>
      <c r="I73" s="179"/>
    </row>
    <row r="74" spans="2:9">
      <c r="B74" s="591"/>
      <c r="C74" s="180"/>
      <c r="D74" s="553" t="s">
        <v>111</v>
      </c>
      <c r="E74" s="553"/>
      <c r="F74" s="553"/>
      <c r="G74" s="553"/>
      <c r="H74" s="554"/>
      <c r="I74" s="182"/>
    </row>
    <row r="75" spans="2:9">
      <c r="B75" s="591"/>
      <c r="C75" s="180"/>
      <c r="D75" s="553" t="s">
        <v>287</v>
      </c>
      <c r="E75" s="511"/>
      <c r="F75" s="511"/>
      <c r="G75" s="511"/>
      <c r="H75" s="181"/>
      <c r="I75" s="182"/>
    </row>
    <row r="76" spans="2:9">
      <c r="B76" s="591"/>
      <c r="C76" s="180"/>
      <c r="D76" s="553" t="s">
        <v>228</v>
      </c>
      <c r="E76" s="553"/>
      <c r="F76" s="553"/>
      <c r="G76" s="553"/>
      <c r="H76" s="554"/>
      <c r="I76" s="182"/>
    </row>
    <row r="77" spans="2:9">
      <c r="B77" s="591"/>
      <c r="C77" s="180"/>
      <c r="D77" s="365"/>
      <c r="E77" s="553" t="s">
        <v>15</v>
      </c>
      <c r="F77" s="553"/>
      <c r="G77" s="554"/>
      <c r="H77" s="554"/>
      <c r="I77" s="182"/>
    </row>
    <row r="78" spans="2:9">
      <c r="B78" s="591"/>
      <c r="C78" s="180"/>
      <c r="D78" s="365"/>
      <c r="E78" s="553" t="s">
        <v>40</v>
      </c>
      <c r="F78" s="553"/>
      <c r="G78" s="553"/>
      <c r="H78" s="554"/>
      <c r="I78" s="182"/>
    </row>
    <row r="79" spans="2:9">
      <c r="B79" s="591"/>
      <c r="C79" s="180"/>
      <c r="D79" s="365"/>
      <c r="E79" s="553" t="s">
        <v>8</v>
      </c>
      <c r="F79" s="553"/>
      <c r="G79" s="553"/>
      <c r="H79" s="554"/>
      <c r="I79" s="182"/>
    </row>
    <row r="80" spans="2:9">
      <c r="B80" s="591"/>
      <c r="C80" s="512"/>
      <c r="D80" s="553" t="s">
        <v>229</v>
      </c>
      <c r="E80" s="553"/>
      <c r="F80" s="553"/>
      <c r="G80" s="553"/>
      <c r="H80" s="554"/>
      <c r="I80" s="182"/>
    </row>
    <row r="81" spans="2:14" ht="7" customHeight="1">
      <c r="B81" s="177"/>
      <c r="C81" s="180"/>
      <c r="D81" s="551"/>
      <c r="E81" s="552"/>
      <c r="F81" s="552"/>
      <c r="G81" s="552"/>
      <c r="H81" s="552"/>
      <c r="I81" s="179"/>
      <c r="J81" s="161"/>
      <c r="K81" s="161"/>
    </row>
    <row r="82" spans="2:14" ht="15" customHeight="1">
      <c r="B82" s="177"/>
      <c r="C82" s="163" t="s">
        <v>424</v>
      </c>
      <c r="E82" s="552"/>
      <c r="F82" s="552"/>
      <c r="G82" s="552"/>
      <c r="H82" s="552"/>
      <c r="I82" s="179"/>
      <c r="J82" s="161"/>
      <c r="K82" s="161"/>
    </row>
    <row r="83" spans="2:14" ht="10" customHeight="1">
      <c r="B83" s="183"/>
      <c r="C83" s="184"/>
      <c r="D83" s="185"/>
      <c r="E83" s="185"/>
      <c r="F83" s="185"/>
      <c r="G83" s="185"/>
      <c r="H83" s="185"/>
      <c r="I83" s="186"/>
    </row>
    <row r="84" spans="2:14" ht="10" customHeight="1">
      <c r="B84" s="139"/>
      <c r="C84" s="140"/>
      <c r="D84" s="140"/>
      <c r="E84" s="140"/>
      <c r="F84" s="140"/>
      <c r="G84" s="140"/>
      <c r="H84" s="140"/>
      <c r="I84" s="140"/>
    </row>
    <row r="85" spans="2:14" ht="9.65" customHeight="1">
      <c r="B85" s="187"/>
      <c r="C85" s="174"/>
      <c r="D85" s="174"/>
      <c r="E85" s="174"/>
      <c r="F85" s="174"/>
      <c r="G85" s="174"/>
      <c r="H85" s="174"/>
      <c r="I85" s="188"/>
    </row>
    <row r="86" spans="2:14" ht="17" customHeight="1">
      <c r="B86" s="584" t="s">
        <v>124</v>
      </c>
      <c r="C86" s="163" t="s">
        <v>132</v>
      </c>
      <c r="D86" s="189"/>
      <c r="E86" s="189"/>
      <c r="F86" s="189"/>
      <c r="G86" s="189"/>
      <c r="H86" s="189"/>
      <c r="I86" s="190"/>
    </row>
    <row r="87" spans="2:14" ht="17" customHeight="1">
      <c r="B87" s="584"/>
      <c r="C87" s="164"/>
      <c r="D87" s="191" t="s">
        <v>142</v>
      </c>
      <c r="E87" s="189"/>
      <c r="F87" s="189"/>
      <c r="G87" s="189"/>
      <c r="H87" s="189"/>
      <c r="I87" s="190"/>
    </row>
    <row r="88" spans="2:14" ht="17" customHeight="1">
      <c r="B88" s="584"/>
      <c r="C88" s="164"/>
      <c r="D88" s="596" t="s">
        <v>143</v>
      </c>
      <c r="E88" s="596"/>
      <c r="F88" s="596"/>
      <c r="G88" s="596"/>
      <c r="H88" s="596"/>
      <c r="I88" s="597"/>
    </row>
    <row r="89" spans="2:14">
      <c r="B89" s="584"/>
      <c r="C89" s="164"/>
      <c r="D89" s="596"/>
      <c r="E89" s="596"/>
      <c r="F89" s="596"/>
      <c r="G89" s="596"/>
      <c r="H89" s="596"/>
      <c r="I89" s="597"/>
    </row>
    <row r="90" spans="2:14" ht="17" customHeight="1">
      <c r="B90" s="584"/>
      <c r="C90" s="164"/>
      <c r="D90" s="164" t="s">
        <v>289</v>
      </c>
      <c r="E90" s="164"/>
      <c r="F90" s="164"/>
      <c r="G90" s="164"/>
      <c r="H90" s="164"/>
      <c r="I90" s="190"/>
      <c r="K90" s="604"/>
      <c r="L90" s="604"/>
      <c r="M90" s="604"/>
      <c r="N90" s="604"/>
    </row>
    <row r="91" spans="2:14" ht="17" customHeight="1">
      <c r="B91" s="584"/>
      <c r="C91" s="164"/>
      <c r="D91" s="164"/>
      <c r="E91" s="582" t="s">
        <v>290</v>
      </c>
      <c r="F91" s="582"/>
      <c r="G91" s="582"/>
      <c r="H91" s="582"/>
      <c r="I91" s="583"/>
      <c r="K91" s="604"/>
      <c r="L91" s="604"/>
      <c r="M91" s="604"/>
      <c r="N91" s="604"/>
    </row>
    <row r="92" spans="2:14" ht="17" customHeight="1">
      <c r="B92" s="584"/>
      <c r="C92" s="164"/>
      <c r="D92" s="164"/>
      <c r="E92" s="582"/>
      <c r="F92" s="582"/>
      <c r="G92" s="582"/>
      <c r="H92" s="582"/>
      <c r="I92" s="583"/>
      <c r="K92" s="604"/>
      <c r="L92" s="604"/>
      <c r="M92" s="604"/>
      <c r="N92" s="604"/>
    </row>
    <row r="93" spans="2:14" ht="17" customHeight="1">
      <c r="B93" s="584"/>
      <c r="C93" s="164"/>
      <c r="D93" s="164"/>
      <c r="E93" s="582" t="s">
        <v>363</v>
      </c>
      <c r="F93" s="582"/>
      <c r="G93" s="582"/>
      <c r="H93" s="582"/>
      <c r="I93" s="583"/>
      <c r="K93" s="604"/>
      <c r="L93" s="604"/>
      <c r="M93" s="604"/>
      <c r="N93" s="604"/>
    </row>
    <row r="94" spans="2:14" ht="17" customHeight="1">
      <c r="B94" s="584"/>
      <c r="C94" s="164"/>
      <c r="D94" s="164"/>
      <c r="E94" s="582"/>
      <c r="F94" s="582"/>
      <c r="G94" s="582"/>
      <c r="H94" s="582"/>
      <c r="I94" s="583"/>
      <c r="K94" s="604"/>
      <c r="L94" s="604"/>
      <c r="M94" s="604"/>
      <c r="N94" s="604"/>
    </row>
    <row r="95" spans="2:14" ht="18.5" customHeight="1">
      <c r="B95" s="584"/>
      <c r="C95" s="164"/>
      <c r="D95" s="596" t="s">
        <v>385</v>
      </c>
      <c r="E95" s="596"/>
      <c r="F95" s="596"/>
      <c r="G95" s="596"/>
      <c r="H95" s="596"/>
      <c r="I95" s="597"/>
      <c r="K95" s="604"/>
      <c r="L95" s="604"/>
      <c r="M95" s="604"/>
      <c r="N95" s="604"/>
    </row>
    <row r="96" spans="2:14" ht="18.5" customHeight="1">
      <c r="B96" s="584"/>
      <c r="C96" s="164"/>
      <c r="D96" s="596"/>
      <c r="E96" s="596"/>
      <c r="F96" s="596"/>
      <c r="G96" s="596"/>
      <c r="H96" s="596"/>
      <c r="I96" s="597"/>
      <c r="K96" s="604"/>
      <c r="L96" s="604"/>
      <c r="M96" s="604"/>
      <c r="N96" s="604"/>
    </row>
    <row r="97" spans="2:14" ht="18.5" customHeight="1">
      <c r="B97" s="584"/>
      <c r="C97" s="164"/>
      <c r="D97" s="596"/>
      <c r="E97" s="596"/>
      <c r="F97" s="596"/>
      <c r="G97" s="596"/>
      <c r="H97" s="596"/>
      <c r="I97" s="597"/>
      <c r="K97" s="604"/>
      <c r="L97" s="604"/>
      <c r="M97" s="604"/>
      <c r="N97" s="604"/>
    </row>
    <row r="98" spans="2:14" ht="17.5" customHeight="1">
      <c r="B98" s="584"/>
      <c r="C98" s="164"/>
      <c r="D98" s="521"/>
      <c r="E98" s="522" t="s">
        <v>386</v>
      </c>
      <c r="F98" s="194"/>
      <c r="G98" s="194"/>
      <c r="H98" s="194"/>
      <c r="I98" s="195"/>
      <c r="K98" s="604"/>
      <c r="L98" s="604"/>
      <c r="M98" s="604"/>
      <c r="N98" s="604"/>
    </row>
    <row r="99" spans="2:14" ht="17.5" customHeight="1">
      <c r="B99" s="584"/>
      <c r="C99" s="164"/>
      <c r="D99" s="521"/>
      <c r="E99" s="606" t="s">
        <v>387</v>
      </c>
      <c r="F99" s="606"/>
      <c r="G99" s="606"/>
      <c r="H99" s="606"/>
      <c r="I99" s="607"/>
      <c r="K99" s="604"/>
      <c r="L99" s="604"/>
      <c r="M99" s="604"/>
      <c r="N99" s="604"/>
    </row>
    <row r="100" spans="2:14" ht="17.5" customHeight="1">
      <c r="B100" s="584"/>
      <c r="C100" s="164"/>
      <c r="D100" s="521"/>
      <c r="E100" s="606"/>
      <c r="F100" s="606"/>
      <c r="G100" s="606"/>
      <c r="H100" s="606"/>
      <c r="I100" s="607"/>
      <c r="K100" s="604"/>
      <c r="L100" s="604"/>
      <c r="M100" s="604"/>
      <c r="N100" s="604"/>
    </row>
    <row r="101" spans="2:14" ht="17.5" customHeight="1">
      <c r="B101" s="584"/>
      <c r="C101" s="164"/>
      <c r="D101" s="521"/>
      <c r="E101" s="522" t="s">
        <v>388</v>
      </c>
      <c r="F101" s="194"/>
      <c r="G101" s="194"/>
      <c r="H101" s="194"/>
      <c r="I101" s="195"/>
      <c r="K101" s="604"/>
      <c r="L101" s="604"/>
      <c r="M101" s="604"/>
      <c r="N101" s="604"/>
    </row>
    <row r="102" spans="2:14" ht="17.5" customHeight="1">
      <c r="B102" s="584"/>
      <c r="C102" s="164"/>
      <c r="D102" s="521"/>
      <c r="E102" s="522" t="s">
        <v>389</v>
      </c>
      <c r="F102" s="194"/>
      <c r="G102" s="194"/>
      <c r="H102" s="194"/>
      <c r="I102" s="195"/>
      <c r="K102" s="604"/>
      <c r="L102" s="604"/>
      <c r="M102" s="604"/>
      <c r="N102" s="604"/>
    </row>
    <row r="103" spans="2:14" ht="17.5" customHeight="1">
      <c r="B103" s="584"/>
      <c r="C103" s="164"/>
      <c r="D103" s="521"/>
      <c r="E103" s="522" t="s">
        <v>390</v>
      </c>
      <c r="F103" s="194"/>
      <c r="G103" s="194"/>
      <c r="H103" s="194"/>
      <c r="I103" s="195"/>
      <c r="K103" s="604"/>
      <c r="L103" s="604"/>
      <c r="M103" s="604"/>
      <c r="N103" s="604"/>
    </row>
    <row r="104" spans="2:14" ht="17.5" customHeight="1">
      <c r="B104" s="584"/>
      <c r="C104" s="164"/>
      <c r="D104" s="521"/>
      <c r="E104" s="522" t="s">
        <v>391</v>
      </c>
      <c r="F104" s="194"/>
      <c r="G104" s="194"/>
      <c r="H104" s="194"/>
      <c r="I104" s="195"/>
      <c r="K104" s="604"/>
      <c r="L104" s="604"/>
      <c r="M104" s="604"/>
      <c r="N104" s="604"/>
    </row>
    <row r="105" spans="2:14" ht="17.5" customHeight="1">
      <c r="B105" s="584"/>
      <c r="C105" s="164"/>
      <c r="D105" s="534" t="s">
        <v>411</v>
      </c>
      <c r="E105" s="535"/>
      <c r="F105" s="536"/>
      <c r="G105" s="536"/>
      <c r="H105" s="536"/>
      <c r="I105" s="537"/>
      <c r="K105" s="604"/>
      <c r="L105" s="604"/>
      <c r="M105" s="604"/>
      <c r="N105" s="604"/>
    </row>
    <row r="106" spans="2:14" ht="17" customHeight="1">
      <c r="B106" s="584"/>
      <c r="C106" s="197"/>
      <c r="D106" s="191" t="s">
        <v>144</v>
      </c>
      <c r="E106" s="189"/>
      <c r="F106" s="189"/>
      <c r="G106" s="189"/>
      <c r="H106" s="189"/>
      <c r="I106" s="190"/>
      <c r="K106" s="604"/>
      <c r="L106" s="604"/>
      <c r="M106" s="604"/>
      <c r="N106" s="604"/>
    </row>
    <row r="107" spans="2:14" ht="17" customHeight="1">
      <c r="B107" s="584"/>
      <c r="C107" s="152"/>
      <c r="D107" s="596" t="s">
        <v>145</v>
      </c>
      <c r="E107" s="596"/>
      <c r="F107" s="596"/>
      <c r="G107" s="596"/>
      <c r="H107" s="596"/>
      <c r="I107" s="597"/>
      <c r="K107" s="604"/>
      <c r="L107" s="604"/>
      <c r="M107" s="604"/>
      <c r="N107" s="604"/>
    </row>
    <row r="108" spans="2:14" ht="17" customHeight="1">
      <c r="B108" s="584"/>
      <c r="C108" s="152"/>
      <c r="D108" s="596"/>
      <c r="E108" s="596"/>
      <c r="F108" s="596"/>
      <c r="G108" s="596"/>
      <c r="H108" s="596"/>
      <c r="I108" s="597"/>
      <c r="K108" s="196"/>
      <c r="L108" s="196"/>
      <c r="M108" s="196"/>
      <c r="N108" s="196"/>
    </row>
    <row r="109" spans="2:14" ht="11.15" customHeight="1">
      <c r="B109" s="585"/>
      <c r="C109" s="199"/>
      <c r="D109" s="200"/>
      <c r="E109" s="199"/>
      <c r="F109" s="199"/>
      <c r="G109" s="199"/>
      <c r="H109" s="199"/>
      <c r="I109" s="201"/>
    </row>
    <row r="110" spans="2:14" ht="10" customHeight="1">
      <c r="B110" s="139"/>
      <c r="C110" s="174"/>
      <c r="D110" s="174"/>
      <c r="E110" s="174"/>
      <c r="F110" s="174"/>
      <c r="G110" s="174"/>
      <c r="H110" s="174"/>
      <c r="I110" s="174"/>
    </row>
    <row r="111" spans="2:14" ht="10" customHeight="1">
      <c r="B111" s="173"/>
      <c r="C111" s="174"/>
      <c r="D111" s="174"/>
      <c r="E111" s="174"/>
      <c r="F111" s="174"/>
      <c r="G111" s="174"/>
      <c r="H111" s="174"/>
      <c r="I111" s="176"/>
    </row>
    <row r="112" spans="2:14" ht="23" customHeight="1">
      <c r="B112" s="591" t="s">
        <v>288</v>
      </c>
      <c r="C112" s="592" t="s">
        <v>291</v>
      </c>
      <c r="D112" s="592"/>
      <c r="E112" s="592"/>
      <c r="F112" s="592"/>
      <c r="G112" s="592"/>
      <c r="H112" s="592"/>
      <c r="I112" s="593"/>
    </row>
    <row r="113" spans="2:9" ht="23" customHeight="1">
      <c r="B113" s="591"/>
      <c r="C113" s="592"/>
      <c r="D113" s="592"/>
      <c r="E113" s="592"/>
      <c r="F113" s="592"/>
      <c r="G113" s="592"/>
      <c r="H113" s="592"/>
      <c r="I113" s="593"/>
    </row>
    <row r="114" spans="2:9" ht="23" customHeight="1">
      <c r="B114" s="591"/>
      <c r="C114" s="592"/>
      <c r="D114" s="592"/>
      <c r="E114" s="592"/>
      <c r="F114" s="592"/>
      <c r="G114" s="592"/>
      <c r="H114" s="592"/>
      <c r="I114" s="593"/>
    </row>
    <row r="115" spans="2:9" ht="9.5" customHeight="1">
      <c r="B115" s="591"/>
      <c r="C115" s="391"/>
      <c r="D115" s="391"/>
      <c r="E115" s="391"/>
      <c r="F115" s="391"/>
      <c r="G115" s="391"/>
      <c r="H115" s="391"/>
      <c r="I115" s="392"/>
    </row>
    <row r="116" spans="2:9" ht="10" customHeight="1">
      <c r="B116" s="139"/>
      <c r="C116" s="370"/>
      <c r="D116" s="370"/>
      <c r="E116" s="370"/>
      <c r="F116" s="370"/>
      <c r="G116" s="370"/>
      <c r="H116" s="370"/>
      <c r="I116" s="370"/>
    </row>
    <row r="117" spans="2:9" ht="10" customHeight="1">
      <c r="B117" s="187"/>
      <c r="C117" s="174"/>
      <c r="D117" s="174"/>
      <c r="E117" s="174"/>
      <c r="F117" s="174"/>
      <c r="G117" s="174"/>
      <c r="H117" s="175"/>
      <c r="I117" s="176"/>
    </row>
    <row r="118" spans="2:9" ht="17" customHeight="1">
      <c r="B118" s="584" t="s">
        <v>224</v>
      </c>
      <c r="C118" s="592" t="s">
        <v>225</v>
      </c>
      <c r="D118" s="592"/>
      <c r="E118" s="592"/>
      <c r="F118" s="592"/>
      <c r="G118" s="592"/>
      <c r="H118" s="592"/>
      <c r="I118" s="593"/>
    </row>
    <row r="119" spans="2:9" ht="17" customHeight="1">
      <c r="B119" s="584"/>
      <c r="C119" s="592"/>
      <c r="D119" s="592"/>
      <c r="E119" s="592"/>
      <c r="F119" s="592"/>
      <c r="G119" s="592"/>
      <c r="H119" s="592"/>
      <c r="I119" s="593"/>
    </row>
    <row r="120" spans="2:9" ht="17" customHeight="1">
      <c r="B120" s="584"/>
      <c r="C120" s="152"/>
      <c r="D120" s="553" t="s">
        <v>15</v>
      </c>
      <c r="E120" s="553"/>
      <c r="F120" s="553"/>
      <c r="G120" s="366"/>
      <c r="H120" s="364"/>
      <c r="I120" s="154"/>
    </row>
    <row r="121" spans="2:9" ht="17" customHeight="1">
      <c r="B121" s="584"/>
      <c r="C121" s="152"/>
      <c r="D121" s="553" t="s">
        <v>40</v>
      </c>
      <c r="E121" s="553"/>
      <c r="F121" s="553"/>
      <c r="G121" s="366"/>
      <c r="H121" s="364"/>
      <c r="I121" s="154"/>
    </row>
    <row r="122" spans="2:9" ht="17" customHeight="1">
      <c r="B122" s="584"/>
      <c r="C122" s="152"/>
      <c r="D122" s="553" t="s">
        <v>8</v>
      </c>
      <c r="E122" s="553"/>
      <c r="F122" s="553"/>
      <c r="G122" s="366"/>
      <c r="H122" s="364"/>
      <c r="I122" s="154"/>
    </row>
    <row r="123" spans="2:9" ht="9" customHeight="1">
      <c r="B123" s="584"/>
      <c r="C123" s="152"/>
      <c r="D123" s="202"/>
      <c r="E123" s="202"/>
      <c r="F123" s="202"/>
      <c r="G123" s="202"/>
      <c r="H123" s="152"/>
      <c r="I123" s="154"/>
    </row>
    <row r="124" spans="2:9" ht="17" customHeight="1">
      <c r="B124" s="584"/>
      <c r="C124" s="163" t="s">
        <v>226</v>
      </c>
      <c r="D124" s="203"/>
      <c r="E124" s="203"/>
      <c r="F124" s="203"/>
      <c r="G124" s="203"/>
      <c r="H124" s="203"/>
      <c r="I124" s="204"/>
    </row>
    <row r="125" spans="2:9" ht="9" customHeight="1">
      <c r="B125" s="584"/>
      <c r="C125" s="205"/>
      <c r="D125" s="205"/>
      <c r="E125" s="205"/>
      <c r="F125" s="205"/>
      <c r="G125" s="205"/>
      <c r="H125" s="205"/>
      <c r="I125" s="206"/>
    </row>
    <row r="126" spans="2:9" ht="19.5" customHeight="1">
      <c r="B126" s="584"/>
      <c r="C126" s="594" t="s">
        <v>15</v>
      </c>
      <c r="D126" s="594"/>
      <c r="E126" s="594"/>
      <c r="F126" s="594"/>
      <c r="G126" s="594"/>
      <c r="H126" s="594"/>
      <c r="I126" s="595"/>
    </row>
    <row r="127" spans="2:9" ht="9" customHeight="1">
      <c r="B127" s="584"/>
      <c r="C127" s="207"/>
      <c r="D127" s="161"/>
      <c r="E127" s="161"/>
      <c r="F127" s="161"/>
      <c r="G127" s="161"/>
      <c r="H127" s="161"/>
      <c r="I127" s="208"/>
    </row>
    <row r="128" spans="2:9" ht="17" customHeight="1">
      <c r="B128" s="584"/>
      <c r="C128" s="209" t="s">
        <v>0</v>
      </c>
      <c r="D128" s="210"/>
      <c r="E128" s="210"/>
      <c r="F128" s="210"/>
      <c r="G128" s="210"/>
      <c r="H128" s="210"/>
      <c r="I128" s="211"/>
    </row>
    <row r="129" spans="2:9" ht="9" customHeight="1">
      <c r="B129" s="584"/>
      <c r="C129" s="209"/>
      <c r="D129" s="210"/>
      <c r="E129" s="210"/>
      <c r="F129" s="210"/>
      <c r="G129" s="210"/>
      <c r="H129" s="210"/>
      <c r="I129" s="211"/>
    </row>
    <row r="130" spans="2:9" ht="17" customHeight="1">
      <c r="B130" s="584"/>
      <c r="C130" s="212" t="s">
        <v>68</v>
      </c>
      <c r="D130" s="213"/>
      <c r="E130" s="213"/>
      <c r="F130" s="213"/>
      <c r="G130" s="213"/>
      <c r="H130" s="213"/>
      <c r="I130" s="214"/>
    </row>
    <row r="131" spans="2:9" ht="17" customHeight="1">
      <c r="B131" s="584"/>
      <c r="C131" s="151" t="s">
        <v>176</v>
      </c>
      <c r="D131" s="215"/>
      <c r="E131" s="215"/>
      <c r="F131" s="215"/>
      <c r="G131" s="215"/>
      <c r="H131" s="215"/>
      <c r="I131" s="216"/>
    </row>
    <row r="132" spans="2:9" ht="9" customHeight="1">
      <c r="B132" s="584"/>
      <c r="C132" s="205"/>
      <c r="D132" s="205"/>
      <c r="E132" s="205"/>
      <c r="F132" s="205"/>
      <c r="G132" s="205"/>
      <c r="H132" s="205"/>
      <c r="I132" s="206"/>
    </row>
    <row r="133" spans="2:9" ht="17" customHeight="1">
      <c r="B133" s="584"/>
      <c r="C133" s="212" t="s">
        <v>67</v>
      </c>
      <c r="D133" s="153"/>
      <c r="E133" s="153"/>
      <c r="F133" s="153"/>
      <c r="G133" s="153"/>
      <c r="H133" s="153"/>
      <c r="I133" s="149"/>
    </row>
    <row r="134" spans="2:9" ht="17" customHeight="1">
      <c r="B134" s="584"/>
      <c r="C134" s="592" t="s">
        <v>133</v>
      </c>
      <c r="D134" s="592"/>
      <c r="E134" s="592"/>
      <c r="F134" s="592"/>
      <c r="G134" s="592"/>
      <c r="H134" s="592"/>
      <c r="I134" s="593"/>
    </row>
    <row r="135" spans="2:9" ht="17" customHeight="1">
      <c r="B135" s="584"/>
      <c r="C135" s="592" t="s">
        <v>189</v>
      </c>
      <c r="D135" s="592"/>
      <c r="E135" s="592"/>
      <c r="F135" s="592"/>
      <c r="G135" s="592"/>
      <c r="H135" s="592"/>
      <c r="I135" s="593"/>
    </row>
    <row r="136" spans="2:9" ht="9" customHeight="1">
      <c r="B136" s="584"/>
      <c r="C136" s="156"/>
      <c r="D136" s="153"/>
      <c r="E136" s="153"/>
      <c r="F136" s="153"/>
      <c r="G136" s="153"/>
      <c r="H136" s="153"/>
      <c r="I136" s="149"/>
    </row>
    <row r="137" spans="2:9" ht="17" customHeight="1">
      <c r="B137" s="584"/>
      <c r="C137" s="212" t="s">
        <v>113</v>
      </c>
      <c r="D137" s="153"/>
      <c r="E137" s="153"/>
      <c r="F137" s="153"/>
      <c r="G137" s="153"/>
      <c r="H137" s="153"/>
      <c r="I137" s="149"/>
    </row>
    <row r="138" spans="2:9" ht="17" customHeight="1">
      <c r="B138" s="584"/>
      <c r="C138" s="151" t="s">
        <v>62</v>
      </c>
      <c r="D138" s="156"/>
      <c r="E138" s="156"/>
      <c r="F138" s="156"/>
      <c r="G138" s="156"/>
      <c r="H138" s="156"/>
      <c r="I138" s="217"/>
    </row>
    <row r="139" spans="2:9" ht="12" customHeight="1">
      <c r="B139" s="584"/>
      <c r="C139" s="218" t="s">
        <v>161</v>
      </c>
      <c r="D139" s="219"/>
      <c r="E139" s="219"/>
      <c r="F139" s="219" t="s">
        <v>243</v>
      </c>
      <c r="G139" s="219"/>
      <c r="H139" s="219"/>
      <c r="I139" s="195"/>
    </row>
    <row r="140" spans="2:9" ht="12" customHeight="1">
      <c r="B140" s="584"/>
      <c r="C140" s="218" t="s">
        <v>29</v>
      </c>
      <c r="D140" s="219"/>
      <c r="E140" s="219"/>
      <c r="F140" s="219" t="s">
        <v>244</v>
      </c>
      <c r="G140" s="219"/>
      <c r="H140" s="219"/>
      <c r="I140" s="195"/>
    </row>
    <row r="141" spans="2:9" ht="12" customHeight="1">
      <c r="B141" s="584"/>
      <c r="C141" s="218" t="s">
        <v>1</v>
      </c>
      <c r="D141" s="219"/>
      <c r="E141" s="219"/>
      <c r="F141" s="219" t="s">
        <v>303</v>
      </c>
      <c r="G141" s="219"/>
      <c r="H141" s="219"/>
      <c r="I141" s="195"/>
    </row>
    <row r="142" spans="2:9" ht="12" customHeight="1">
      <c r="B142" s="584"/>
      <c r="C142" s="218" t="s">
        <v>2</v>
      </c>
      <c r="D142" s="219"/>
      <c r="E142" s="219"/>
      <c r="F142" s="219" t="s">
        <v>245</v>
      </c>
      <c r="G142" s="219"/>
      <c r="H142" s="219"/>
      <c r="I142" s="220"/>
    </row>
    <row r="143" spans="2:9" ht="12" customHeight="1">
      <c r="B143" s="584"/>
      <c r="C143" s="218" t="s">
        <v>3</v>
      </c>
      <c r="D143" s="219"/>
      <c r="E143" s="219"/>
      <c r="F143" s="219" t="s">
        <v>246</v>
      </c>
      <c r="G143" s="219"/>
      <c r="H143" s="219"/>
      <c r="I143" s="220"/>
    </row>
    <row r="144" spans="2:9" ht="12" customHeight="1">
      <c r="B144" s="584"/>
      <c r="C144" s="218" t="s">
        <v>61</v>
      </c>
      <c r="D144" s="219"/>
      <c r="E144" s="219"/>
      <c r="F144" s="219" t="s">
        <v>247</v>
      </c>
      <c r="G144" s="219"/>
      <c r="H144" s="219"/>
      <c r="I144" s="220"/>
    </row>
    <row r="145" spans="2:11" ht="12" customHeight="1">
      <c r="B145" s="584"/>
      <c r="C145" s="218" t="s">
        <v>28</v>
      </c>
      <c r="D145" s="219"/>
      <c r="E145" s="219"/>
      <c r="F145" s="219" t="s">
        <v>248</v>
      </c>
      <c r="G145" s="219"/>
      <c r="H145" s="219"/>
      <c r="I145" s="220"/>
    </row>
    <row r="146" spans="2:11" ht="12" customHeight="1">
      <c r="B146" s="584"/>
      <c r="C146" s="218" t="s">
        <v>5</v>
      </c>
      <c r="D146" s="219"/>
      <c r="E146" s="219"/>
      <c r="F146" s="219" t="s">
        <v>249</v>
      </c>
      <c r="G146" s="219"/>
      <c r="H146" s="219"/>
      <c r="I146" s="220"/>
    </row>
    <row r="147" spans="2:11" ht="12" customHeight="1">
      <c r="B147" s="584"/>
      <c r="C147" s="218" t="s">
        <v>6</v>
      </c>
      <c r="D147" s="219"/>
      <c r="E147" s="219"/>
      <c r="F147" s="219" t="s">
        <v>250</v>
      </c>
      <c r="G147" s="219"/>
      <c r="H147" s="219"/>
      <c r="I147" s="220"/>
    </row>
    <row r="148" spans="2:11" ht="12" customHeight="1">
      <c r="B148" s="584"/>
      <c r="C148" s="218" t="s">
        <v>12</v>
      </c>
      <c r="D148" s="219"/>
      <c r="E148" s="219"/>
      <c r="F148" s="219" t="s">
        <v>177</v>
      </c>
      <c r="G148" s="219"/>
      <c r="H148" s="219"/>
      <c r="I148" s="220"/>
    </row>
    <row r="149" spans="2:11" ht="12" customHeight="1">
      <c r="B149" s="584"/>
      <c r="C149" s="221" t="s">
        <v>4</v>
      </c>
      <c r="D149" s="219"/>
      <c r="E149" s="219"/>
      <c r="F149" s="219" t="s">
        <v>178</v>
      </c>
      <c r="G149" s="219"/>
      <c r="H149" s="219"/>
      <c r="I149" s="220"/>
    </row>
    <row r="150" spans="2:11" ht="12" customHeight="1">
      <c r="B150" s="584"/>
      <c r="C150" s="222" t="s">
        <v>108</v>
      </c>
      <c r="D150" s="223"/>
      <c r="E150" s="223"/>
      <c r="F150" s="219" t="s">
        <v>251</v>
      </c>
      <c r="G150" s="219"/>
      <c r="H150" s="219"/>
      <c r="I150" s="220"/>
      <c r="K150" s="102"/>
    </row>
    <row r="151" spans="2:11" ht="12" customHeight="1">
      <c r="B151" s="584"/>
      <c r="C151" s="222" t="s">
        <v>116</v>
      </c>
      <c r="D151" s="223"/>
      <c r="E151" s="223"/>
      <c r="F151" s="219" t="s">
        <v>252</v>
      </c>
      <c r="G151" s="192"/>
      <c r="H151" s="192"/>
      <c r="I151" s="193"/>
    </row>
    <row r="152" spans="2:11" ht="9" customHeight="1">
      <c r="B152" s="584"/>
      <c r="C152" s="224"/>
      <c r="D152" s="172"/>
      <c r="E152" s="172"/>
      <c r="F152" s="205"/>
      <c r="G152" s="205"/>
      <c r="H152" s="205"/>
      <c r="I152" s="206"/>
    </row>
    <row r="153" spans="2:11" ht="17" customHeight="1">
      <c r="B153" s="584"/>
      <c r="C153" s="151" t="s">
        <v>146</v>
      </c>
      <c r="D153" s="156"/>
      <c r="E153" s="156"/>
      <c r="F153" s="156"/>
      <c r="G153" s="156"/>
      <c r="H153" s="156"/>
      <c r="I153" s="216"/>
    </row>
    <row r="154" spans="2:11" ht="34.5" customHeight="1">
      <c r="B154" s="584"/>
      <c r="C154" s="566" t="s">
        <v>182</v>
      </c>
      <c r="D154" s="566"/>
      <c r="E154" s="566"/>
      <c r="F154" s="566"/>
      <c r="G154" s="566"/>
      <c r="H154" s="566"/>
      <c r="I154" s="567"/>
    </row>
    <row r="155" spans="2:11" ht="17" customHeight="1">
      <c r="B155" s="584"/>
      <c r="C155" s="151" t="s">
        <v>134</v>
      </c>
      <c r="D155" s="153"/>
      <c r="E155" s="156"/>
      <c r="F155" s="156"/>
      <c r="G155" s="156"/>
      <c r="H155" s="156"/>
      <c r="I155" s="217"/>
    </row>
    <row r="156" spans="2:11" ht="15" hidden="1" customHeight="1">
      <c r="B156" s="584"/>
      <c r="C156" s="225"/>
      <c r="D156" s="153"/>
      <c r="E156" s="156"/>
      <c r="F156" s="225"/>
      <c r="G156" s="156"/>
      <c r="H156" s="156"/>
      <c r="I156" s="216"/>
    </row>
    <row r="157" spans="2:11" ht="11.15" hidden="1" customHeight="1">
      <c r="B157" s="584"/>
      <c r="C157" s="225"/>
      <c r="D157" s="156"/>
      <c r="E157" s="156"/>
      <c r="F157" s="225"/>
      <c r="G157" s="156"/>
      <c r="H157" s="156"/>
      <c r="I157" s="216"/>
    </row>
    <row r="158" spans="2:11" ht="11.15" hidden="1" customHeight="1">
      <c r="B158" s="584"/>
      <c r="C158" s="225"/>
      <c r="D158" s="156"/>
      <c r="E158" s="156"/>
      <c r="F158" s="225"/>
      <c r="G158" s="156"/>
      <c r="H158" s="156"/>
      <c r="I158" s="216"/>
    </row>
    <row r="159" spans="2:11" ht="11.15" hidden="1" customHeight="1">
      <c r="B159" s="584"/>
      <c r="C159" s="225"/>
      <c r="D159" s="156"/>
      <c r="E159" s="156"/>
      <c r="F159" s="225"/>
      <c r="G159" s="156"/>
      <c r="H159" s="156"/>
      <c r="I159" s="216"/>
    </row>
    <row r="160" spans="2:11" ht="11.15" hidden="1" customHeight="1">
      <c r="B160" s="584"/>
      <c r="C160" s="156"/>
      <c r="D160" s="156"/>
      <c r="E160" s="156"/>
      <c r="F160" s="156"/>
      <c r="G160" s="156"/>
      <c r="H160" s="156"/>
      <c r="I160" s="216"/>
    </row>
    <row r="161" spans="2:9" ht="9" customHeight="1">
      <c r="B161" s="584"/>
      <c r="C161" s="225"/>
      <c r="D161" s="156"/>
      <c r="E161" s="156"/>
      <c r="F161" s="156"/>
      <c r="G161" s="156"/>
      <c r="H161" s="156"/>
      <c r="I161" s="216"/>
    </row>
    <row r="162" spans="2:9" ht="17" customHeight="1">
      <c r="B162" s="584"/>
      <c r="C162" s="212" t="s">
        <v>114</v>
      </c>
      <c r="D162" s="156"/>
      <c r="E162" s="156"/>
      <c r="F162" s="156"/>
      <c r="G162" s="156"/>
      <c r="H162" s="156"/>
      <c r="I162" s="216"/>
    </row>
    <row r="163" spans="2:9" ht="17" customHeight="1">
      <c r="B163" s="584"/>
      <c r="C163" s="156"/>
      <c r="D163" s="155" t="s">
        <v>135</v>
      </c>
      <c r="E163" s="215"/>
      <c r="F163" s="215"/>
      <c r="G163" s="215"/>
      <c r="H163" s="215"/>
      <c r="I163" s="216"/>
    </row>
    <row r="164" spans="2:9" ht="17" customHeight="1">
      <c r="B164" s="584"/>
      <c r="C164" s="153"/>
      <c r="D164" s="153"/>
      <c r="E164" s="156" t="s">
        <v>364</v>
      </c>
      <c r="F164" s="153"/>
      <c r="G164" s="153"/>
      <c r="H164" s="153"/>
      <c r="I164" s="217"/>
    </row>
    <row r="165" spans="2:9" ht="17" customHeight="1">
      <c r="B165" s="584"/>
      <c r="C165" s="153"/>
      <c r="D165" s="153"/>
      <c r="E165" s="226" t="s">
        <v>365</v>
      </c>
      <c r="F165" s="152"/>
      <c r="G165" s="152"/>
      <c r="H165" s="152"/>
      <c r="I165" s="154"/>
    </row>
    <row r="166" spans="2:9" ht="17" customHeight="1">
      <c r="B166" s="584"/>
      <c r="C166" s="153"/>
      <c r="D166" s="153"/>
      <c r="E166" s="156" t="s">
        <v>168</v>
      </c>
      <c r="F166" s="152"/>
      <c r="G166" s="152"/>
      <c r="H166" s="152"/>
      <c r="I166" s="154"/>
    </row>
    <row r="167" spans="2:9" ht="17" customHeight="1">
      <c r="B167" s="584"/>
      <c r="C167" s="153"/>
      <c r="D167" s="153"/>
      <c r="E167" s="226" t="s">
        <v>170</v>
      </c>
      <c r="F167" s="152"/>
      <c r="G167" s="152"/>
      <c r="H167" s="152"/>
      <c r="I167" s="154"/>
    </row>
    <row r="168" spans="2:9" ht="17" customHeight="1">
      <c r="B168" s="584"/>
      <c r="C168" s="153"/>
      <c r="D168" s="155" t="s">
        <v>136</v>
      </c>
      <c r="E168" s="156"/>
      <c r="F168" s="152"/>
      <c r="G168" s="152"/>
      <c r="H168" s="152"/>
      <c r="I168" s="154"/>
    </row>
    <row r="169" spans="2:9" ht="17" customHeight="1">
      <c r="B169" s="584"/>
      <c r="C169" s="153"/>
      <c r="D169" s="153"/>
      <c r="E169" s="156" t="s">
        <v>167</v>
      </c>
      <c r="F169" s="215"/>
      <c r="G169" s="215"/>
      <c r="H169" s="215"/>
      <c r="I169" s="216"/>
    </row>
    <row r="170" spans="2:9" ht="17" customHeight="1">
      <c r="B170" s="584"/>
      <c r="C170" s="153"/>
      <c r="D170" s="153"/>
      <c r="E170" s="226" t="s">
        <v>169</v>
      </c>
      <c r="F170" s="215"/>
      <c r="G170" s="215"/>
      <c r="H170" s="215"/>
      <c r="I170" s="216"/>
    </row>
    <row r="171" spans="2:9" ht="17" customHeight="1">
      <c r="B171" s="584"/>
      <c r="C171" s="153"/>
      <c r="D171" s="153"/>
      <c r="E171" s="156" t="s">
        <v>137</v>
      </c>
      <c r="F171" s="215"/>
      <c r="G171" s="215"/>
      <c r="H171" s="215"/>
      <c r="I171" s="216"/>
    </row>
    <row r="172" spans="2:9" ht="9" customHeight="1">
      <c r="B172" s="584"/>
      <c r="E172" s="161"/>
      <c r="F172" s="227"/>
      <c r="G172" s="227"/>
      <c r="H172" s="227"/>
      <c r="I172" s="228"/>
    </row>
    <row r="173" spans="2:9" ht="17" customHeight="1">
      <c r="B173" s="584"/>
      <c r="C173" s="209" t="s">
        <v>311</v>
      </c>
      <c r="D173" s="161"/>
      <c r="E173" s="161"/>
      <c r="F173" s="161"/>
      <c r="G173" s="161"/>
      <c r="H173" s="161"/>
      <c r="I173" s="208"/>
    </row>
    <row r="174" spans="2:9" ht="9" customHeight="1">
      <c r="B174" s="584"/>
      <c r="C174" s="229"/>
      <c r="D174" s="156"/>
      <c r="E174" s="156"/>
      <c r="F174" s="156"/>
      <c r="G174" s="156"/>
      <c r="H174" s="156"/>
      <c r="I174" s="149"/>
    </row>
    <row r="175" spans="2:9">
      <c r="B175" s="584"/>
      <c r="C175" s="212" t="s">
        <v>68</v>
      </c>
      <c r="D175" s="156"/>
      <c r="E175" s="156"/>
      <c r="F175" s="156"/>
      <c r="G175" s="156"/>
      <c r="H175" s="156"/>
      <c r="I175" s="149"/>
    </row>
    <row r="176" spans="2:9" ht="17" customHeight="1">
      <c r="B176" s="584"/>
      <c r="C176" s="592" t="s">
        <v>302</v>
      </c>
      <c r="D176" s="592"/>
      <c r="E176" s="592"/>
      <c r="F176" s="592"/>
      <c r="G176" s="592"/>
      <c r="H176" s="592"/>
      <c r="I176" s="593"/>
    </row>
    <row r="177" spans="2:11" ht="17" customHeight="1">
      <c r="B177" s="584"/>
      <c r="C177" s="592"/>
      <c r="D177" s="592"/>
      <c r="E177" s="592"/>
      <c r="F177" s="592"/>
      <c r="G177" s="592"/>
      <c r="H177" s="592"/>
      <c r="I177" s="593"/>
    </row>
    <row r="178" spans="2:11" ht="9" customHeight="1">
      <c r="B178" s="584"/>
      <c r="C178" s="152"/>
      <c r="D178" s="152"/>
      <c r="E178" s="152"/>
      <c r="F178" s="152"/>
      <c r="G178" s="152"/>
      <c r="H178" s="152"/>
      <c r="I178" s="154"/>
    </row>
    <row r="179" spans="2:11" ht="17.149999999999999" customHeight="1">
      <c r="B179" s="584"/>
      <c r="C179" s="212" t="s">
        <v>67</v>
      </c>
      <c r="D179" s="230"/>
      <c r="E179" s="230"/>
      <c r="F179" s="230"/>
      <c r="G179" s="230"/>
      <c r="H179" s="197"/>
      <c r="I179" s="231"/>
    </row>
    <row r="180" spans="2:11" ht="17" customHeight="1">
      <c r="B180" s="584"/>
      <c r="C180" s="570" t="s">
        <v>304</v>
      </c>
      <c r="D180" s="570"/>
      <c r="E180" s="570"/>
      <c r="F180" s="570"/>
      <c r="G180" s="570"/>
      <c r="H180" s="570"/>
      <c r="I180" s="571"/>
    </row>
    <row r="181" spans="2:11" ht="9" customHeight="1">
      <c r="B181" s="584"/>
      <c r="C181" s="163"/>
      <c r="D181" s="197"/>
      <c r="E181" s="197"/>
      <c r="F181" s="197"/>
      <c r="G181" s="197"/>
      <c r="H181" s="197"/>
      <c r="I181" s="231"/>
    </row>
    <row r="182" spans="2:11" ht="15" customHeight="1">
      <c r="B182" s="584"/>
      <c r="C182" s="212" t="s">
        <v>113</v>
      </c>
      <c r="D182" s="225"/>
      <c r="E182" s="156"/>
      <c r="F182" s="156"/>
      <c r="G182" s="156"/>
      <c r="H182" s="156"/>
      <c r="I182" s="149"/>
    </row>
    <row r="183" spans="2:11" ht="17" customHeight="1">
      <c r="B183" s="584"/>
      <c r="C183" s="151" t="s">
        <v>163</v>
      </c>
      <c r="D183" s="225"/>
      <c r="E183" s="156"/>
      <c r="F183" s="156"/>
      <c r="G183" s="156"/>
      <c r="H183" s="156"/>
      <c r="I183" s="149"/>
      <c r="K183" s="102"/>
    </row>
    <row r="184" spans="2:11" ht="12" customHeight="1">
      <c r="B184" s="584"/>
      <c r="C184" s="218" t="s">
        <v>7</v>
      </c>
      <c r="D184" s="191"/>
      <c r="E184" s="191"/>
      <c r="F184" s="191"/>
      <c r="G184" s="194"/>
      <c r="H184" s="219" t="s">
        <v>306</v>
      </c>
      <c r="I184" s="220"/>
    </row>
    <row r="185" spans="2:11" ht="12" customHeight="1">
      <c r="B185" s="584"/>
      <c r="C185" s="218" t="s">
        <v>105</v>
      </c>
      <c r="D185" s="219"/>
      <c r="E185" s="219"/>
      <c r="F185" s="219"/>
      <c r="G185" s="194"/>
      <c r="H185" s="219" t="s">
        <v>307</v>
      </c>
      <c r="I185" s="220"/>
    </row>
    <row r="186" spans="2:11" ht="12" customHeight="1">
      <c r="B186" s="584"/>
      <c r="C186" s="218" t="s">
        <v>39</v>
      </c>
      <c r="D186" s="219"/>
      <c r="E186" s="191"/>
      <c r="F186" s="191"/>
      <c r="G186" s="194"/>
      <c r="H186" s="219" t="s">
        <v>308</v>
      </c>
      <c r="I186" s="220"/>
    </row>
    <row r="187" spans="2:11" ht="12" customHeight="1">
      <c r="B187" s="584"/>
      <c r="C187" s="218" t="s">
        <v>46</v>
      </c>
      <c r="D187" s="219"/>
      <c r="E187" s="191"/>
      <c r="F187" s="191"/>
      <c r="G187" s="194"/>
      <c r="H187" s="219" t="s">
        <v>309</v>
      </c>
      <c r="I187" s="220"/>
    </row>
    <row r="188" spans="2:11" ht="12" customHeight="1">
      <c r="B188" s="584"/>
      <c r="C188" s="221" t="s">
        <v>4</v>
      </c>
      <c r="D188" s="191"/>
      <c r="E188" s="191"/>
      <c r="F188" s="191"/>
      <c r="G188" s="194"/>
      <c r="H188" s="219" t="s">
        <v>162</v>
      </c>
      <c r="I188" s="220"/>
    </row>
    <row r="189" spans="2:11" ht="9" customHeight="1">
      <c r="B189" s="584"/>
      <c r="C189" s="225"/>
      <c r="D189" s="156"/>
      <c r="E189" s="156"/>
      <c r="F189" s="156"/>
      <c r="G189" s="225"/>
      <c r="H189" s="153"/>
      <c r="I189" s="149"/>
    </row>
    <row r="190" spans="2:11" ht="15.65" customHeight="1">
      <c r="B190" s="584"/>
      <c r="C190" s="212" t="s">
        <v>114</v>
      </c>
      <c r="D190" s="156"/>
      <c r="E190" s="156"/>
      <c r="F190" s="156"/>
      <c r="G190" s="156"/>
      <c r="H190" s="156"/>
      <c r="I190" s="216"/>
    </row>
    <row r="191" spans="2:11" ht="17" customHeight="1">
      <c r="B191" s="584"/>
      <c r="C191" s="232"/>
      <c r="D191" s="156" t="s">
        <v>147</v>
      </c>
      <c r="F191" s="215"/>
      <c r="G191" s="215"/>
      <c r="H191" s="215"/>
      <c r="I191" s="216"/>
    </row>
    <row r="192" spans="2:11" ht="7.5" customHeight="1">
      <c r="B192" s="584"/>
      <c r="D192" s="161"/>
      <c r="E192" s="227"/>
      <c r="F192" s="227"/>
      <c r="G192" s="227"/>
      <c r="H192" s="227"/>
      <c r="I192" s="216"/>
    </row>
    <row r="193" spans="2:9" ht="16" customHeight="1">
      <c r="B193" s="584"/>
      <c r="D193" s="161"/>
      <c r="E193" s="227"/>
      <c r="F193" s="227"/>
      <c r="G193" s="227"/>
      <c r="H193" s="227"/>
      <c r="I193" s="228"/>
    </row>
    <row r="194" spans="2:9" ht="16" customHeight="1">
      <c r="B194" s="584"/>
      <c r="D194" s="161"/>
      <c r="E194" s="227"/>
      <c r="F194" s="227"/>
      <c r="G194" s="227"/>
      <c r="H194" s="227"/>
      <c r="I194" s="228"/>
    </row>
    <row r="195" spans="2:9" ht="16" customHeight="1">
      <c r="B195" s="584"/>
      <c r="D195" s="161"/>
      <c r="E195" s="227"/>
      <c r="F195" s="227"/>
      <c r="G195" s="227"/>
      <c r="H195" s="227"/>
      <c r="I195" s="228"/>
    </row>
    <row r="196" spans="2:9" ht="16" customHeight="1">
      <c r="B196" s="584"/>
      <c r="D196" s="161"/>
      <c r="E196" s="227"/>
      <c r="F196" s="227"/>
      <c r="G196" s="227"/>
      <c r="H196" s="227"/>
      <c r="I196" s="228"/>
    </row>
    <row r="197" spans="2:9" ht="16" customHeight="1">
      <c r="B197" s="584"/>
      <c r="D197" s="161"/>
      <c r="E197" s="227"/>
      <c r="F197" s="227"/>
      <c r="G197" s="227"/>
      <c r="H197" s="227"/>
      <c r="I197" s="228"/>
    </row>
    <row r="198" spans="2:9" ht="16" customHeight="1">
      <c r="B198" s="584"/>
      <c r="D198" s="161"/>
      <c r="E198" s="227"/>
      <c r="F198" s="227"/>
      <c r="G198" s="227"/>
      <c r="H198" s="227"/>
      <c r="I198" s="228"/>
    </row>
    <row r="199" spans="2:9" ht="16" customHeight="1">
      <c r="B199" s="584"/>
      <c r="D199" s="161"/>
      <c r="E199" s="227"/>
      <c r="F199" s="227"/>
      <c r="G199" s="227"/>
      <c r="H199" s="227"/>
      <c r="I199" s="228"/>
    </row>
    <row r="200" spans="2:9" ht="16" customHeight="1">
      <c r="B200" s="584"/>
      <c r="D200" s="161"/>
      <c r="E200" s="227"/>
      <c r="F200" s="227"/>
      <c r="G200" s="227"/>
      <c r="H200" s="227"/>
      <c r="I200" s="228"/>
    </row>
    <row r="201" spans="2:9" ht="16" customHeight="1">
      <c r="B201" s="584"/>
      <c r="D201" s="161"/>
      <c r="E201" s="227"/>
      <c r="F201" s="227"/>
      <c r="G201" s="227"/>
      <c r="H201" s="227"/>
      <c r="I201" s="228"/>
    </row>
    <row r="202" spans="2:9" ht="16" customHeight="1">
      <c r="B202" s="584"/>
      <c r="D202" s="161"/>
      <c r="E202" s="227"/>
      <c r="F202" s="227"/>
      <c r="G202" s="227"/>
      <c r="H202" s="227"/>
      <c r="I202" s="228"/>
    </row>
    <row r="203" spans="2:9" ht="16" customHeight="1">
      <c r="B203" s="584"/>
      <c r="D203" s="161"/>
      <c r="E203" s="227"/>
      <c r="F203" s="227"/>
      <c r="G203" s="227"/>
      <c r="H203" s="227"/>
      <c r="I203" s="228"/>
    </row>
    <row r="204" spans="2:9" ht="16" customHeight="1">
      <c r="B204" s="584"/>
      <c r="C204" s="209" t="s">
        <v>312</v>
      </c>
      <c r="D204" s="161"/>
      <c r="E204" s="227"/>
      <c r="F204" s="227"/>
      <c r="G204" s="227"/>
      <c r="H204" s="227"/>
      <c r="I204" s="228"/>
    </row>
    <row r="205" spans="2:9" ht="7" customHeight="1">
      <c r="B205" s="584"/>
      <c r="D205" s="161"/>
      <c r="E205" s="227"/>
      <c r="F205" s="227"/>
      <c r="G205" s="227"/>
      <c r="H205" s="227"/>
      <c r="I205" s="228"/>
    </row>
    <row r="206" spans="2:9" ht="16" customHeight="1">
      <c r="B206" s="584"/>
      <c r="C206" s="212" t="s">
        <v>68</v>
      </c>
      <c r="D206" s="156"/>
      <c r="E206" s="156"/>
      <c r="F206" s="156"/>
      <c r="G206" s="156"/>
      <c r="H206" s="156"/>
      <c r="I206" s="149"/>
    </row>
    <row r="207" spans="2:9" ht="16" customHeight="1">
      <c r="B207" s="584"/>
      <c r="C207" s="592" t="s">
        <v>366</v>
      </c>
      <c r="D207" s="592"/>
      <c r="E207" s="592"/>
      <c r="F207" s="592"/>
      <c r="G207" s="592"/>
      <c r="H207" s="592"/>
      <c r="I207" s="593"/>
    </row>
    <row r="208" spans="2:9" ht="16" customHeight="1">
      <c r="B208" s="584"/>
      <c r="C208" s="152"/>
      <c r="D208" s="152"/>
      <c r="E208" s="152"/>
      <c r="F208" s="152"/>
      <c r="G208" s="152"/>
      <c r="H208" s="152"/>
      <c r="I208" s="154"/>
    </row>
    <row r="209" spans="2:9" ht="16" customHeight="1">
      <c r="B209" s="584"/>
      <c r="C209" s="212" t="s">
        <v>67</v>
      </c>
      <c r="D209" s="230"/>
      <c r="E209" s="230"/>
      <c r="F209" s="230"/>
      <c r="G209" s="230"/>
      <c r="H209" s="197"/>
      <c r="I209" s="231"/>
    </row>
    <row r="210" spans="2:9" ht="16" customHeight="1">
      <c r="B210" s="584"/>
      <c r="C210" s="592" t="s">
        <v>189</v>
      </c>
      <c r="D210" s="592"/>
      <c r="E210" s="592"/>
      <c r="F210" s="592"/>
      <c r="G210" s="592"/>
      <c r="H210" s="592"/>
      <c r="I210" s="593"/>
    </row>
    <row r="211" spans="2:9" ht="16" customHeight="1">
      <c r="B211" s="584"/>
      <c r="C211" s="163"/>
      <c r="D211" s="197"/>
      <c r="E211" s="197"/>
      <c r="F211" s="197"/>
      <c r="G211" s="197"/>
      <c r="H211" s="197"/>
      <c r="I211" s="231"/>
    </row>
    <row r="212" spans="2:9" ht="16" customHeight="1">
      <c r="B212" s="584"/>
      <c r="C212" s="212" t="s">
        <v>113</v>
      </c>
      <c r="D212" s="225"/>
      <c r="E212" s="156"/>
      <c r="F212" s="156"/>
      <c r="G212" s="156"/>
      <c r="H212" s="156"/>
      <c r="I212" s="149"/>
    </row>
    <row r="213" spans="2:9" ht="16" customHeight="1">
      <c r="B213" s="584"/>
      <c r="C213" s="151" t="s">
        <v>305</v>
      </c>
      <c r="D213" s="225"/>
      <c r="E213" s="156"/>
      <c r="F213" s="156"/>
      <c r="G213" s="156"/>
      <c r="H213" s="156"/>
      <c r="I213" s="149"/>
    </row>
    <row r="214" spans="2:9" ht="16" customHeight="1">
      <c r="B214" s="584"/>
      <c r="D214" s="156"/>
      <c r="E214" s="191"/>
      <c r="F214" s="191"/>
      <c r="G214" s="194"/>
      <c r="H214" s="219"/>
      <c r="I214" s="220"/>
    </row>
    <row r="215" spans="2:9" ht="16" customHeight="1">
      <c r="B215" s="584"/>
      <c r="C215" s="212" t="s">
        <v>114</v>
      </c>
      <c r="D215" s="156"/>
      <c r="E215" s="219"/>
      <c r="F215" s="219"/>
      <c r="G215" s="194"/>
      <c r="H215" s="219"/>
      <c r="I215" s="220"/>
    </row>
    <row r="216" spans="2:9" ht="16" customHeight="1">
      <c r="B216" s="584"/>
      <c r="C216" s="218"/>
      <c r="D216" s="219"/>
      <c r="E216" s="191"/>
      <c r="F216" s="191"/>
      <c r="G216" s="194"/>
      <c r="H216" s="219"/>
      <c r="I216" s="220"/>
    </row>
    <row r="217" spans="2:9" ht="16" customHeight="1">
      <c r="B217" s="584"/>
      <c r="C217" s="218"/>
      <c r="D217" s="219"/>
      <c r="E217" s="191"/>
      <c r="F217" s="191"/>
      <c r="G217" s="194"/>
      <c r="H217" s="219"/>
      <c r="I217" s="220"/>
    </row>
    <row r="218" spans="2:9" ht="16" customHeight="1">
      <c r="B218" s="584"/>
      <c r="C218" s="221"/>
      <c r="D218" s="191"/>
      <c r="E218" s="191"/>
      <c r="F218" s="191"/>
      <c r="G218" s="194"/>
      <c r="H218" s="219"/>
      <c r="I218" s="220"/>
    </row>
    <row r="219" spans="2:9" ht="16" customHeight="1">
      <c r="B219" s="584"/>
      <c r="C219" s="225"/>
      <c r="D219" s="156"/>
      <c r="E219" s="156"/>
      <c r="F219" s="156"/>
      <c r="G219" s="225"/>
      <c r="H219" s="153"/>
      <c r="I219" s="220"/>
    </row>
    <row r="220" spans="2:9" ht="16" customHeight="1">
      <c r="B220" s="584"/>
      <c r="E220" s="156"/>
      <c r="F220" s="156"/>
      <c r="G220" s="156"/>
      <c r="H220" s="156"/>
      <c r="I220" s="220"/>
    </row>
    <row r="221" spans="2:9" ht="16" customHeight="1">
      <c r="B221" s="584"/>
      <c r="F221" s="215"/>
      <c r="G221" s="215"/>
      <c r="H221" s="215"/>
      <c r="I221" s="220"/>
    </row>
    <row r="222" spans="2:9" ht="16" customHeight="1">
      <c r="B222" s="584"/>
      <c r="F222" s="215"/>
      <c r="G222" s="215"/>
      <c r="H222" s="215"/>
      <c r="I222" s="220"/>
    </row>
    <row r="223" spans="2:9" ht="16" customHeight="1">
      <c r="B223" s="584"/>
      <c r="F223" s="215"/>
      <c r="G223" s="215"/>
      <c r="H223" s="215"/>
      <c r="I223" s="220"/>
    </row>
    <row r="224" spans="2:9" ht="16" customHeight="1">
      <c r="B224" s="584"/>
      <c r="F224" s="215"/>
      <c r="G224" s="215"/>
      <c r="H224" s="215"/>
      <c r="I224" s="220"/>
    </row>
    <row r="225" spans="2:9" ht="16" customHeight="1">
      <c r="B225" s="584"/>
      <c r="F225" s="215"/>
      <c r="G225" s="215"/>
      <c r="H225" s="215"/>
      <c r="I225" s="220"/>
    </row>
    <row r="226" spans="2:9" ht="16" customHeight="1">
      <c r="B226" s="584"/>
      <c r="D226" s="161"/>
      <c r="E226" s="227"/>
      <c r="F226" s="227"/>
      <c r="G226" s="227"/>
      <c r="H226" s="227"/>
      <c r="I226" s="220"/>
    </row>
    <row r="227" spans="2:9" ht="16" customHeight="1">
      <c r="B227" s="584"/>
      <c r="D227" s="161"/>
      <c r="E227" s="227"/>
      <c r="F227" s="227"/>
      <c r="G227" s="227"/>
      <c r="H227" s="227"/>
      <c r="I227" s="220"/>
    </row>
    <row r="228" spans="2:9" ht="16" customHeight="1">
      <c r="B228" s="584"/>
      <c r="D228" s="161"/>
      <c r="E228" s="227"/>
      <c r="F228" s="227"/>
      <c r="G228" s="227"/>
      <c r="H228" s="227"/>
      <c r="I228" s="220"/>
    </row>
    <row r="229" spans="2:9" ht="16" customHeight="1">
      <c r="B229" s="584"/>
      <c r="D229" s="161"/>
      <c r="E229" s="227"/>
      <c r="F229" s="227"/>
      <c r="G229" s="227"/>
      <c r="H229" s="227"/>
      <c r="I229" s="228"/>
    </row>
    <row r="230" spans="2:9" ht="8.5" customHeight="1">
      <c r="B230" s="584"/>
      <c r="D230" s="161"/>
      <c r="E230" s="227"/>
      <c r="F230" s="227"/>
      <c r="G230" s="227"/>
      <c r="H230" s="227"/>
      <c r="I230" s="228"/>
    </row>
    <row r="231" spans="2:9" ht="19.5" customHeight="1">
      <c r="B231" s="584"/>
      <c r="C231" s="594" t="s">
        <v>40</v>
      </c>
      <c r="D231" s="594"/>
      <c r="E231" s="594"/>
      <c r="F231" s="594"/>
      <c r="G231" s="594"/>
      <c r="H231" s="594"/>
      <c r="I231" s="595"/>
    </row>
    <row r="232" spans="2:9" ht="9" customHeight="1">
      <c r="B232" s="584"/>
      <c r="C232" s="207"/>
      <c r="D232" s="161"/>
      <c r="E232" s="161"/>
      <c r="F232" s="161"/>
      <c r="G232" s="161"/>
      <c r="H232" s="161"/>
      <c r="I232" s="208"/>
    </row>
    <row r="233" spans="2:9" ht="17" customHeight="1">
      <c r="B233" s="584"/>
      <c r="C233" s="212" t="s">
        <v>68</v>
      </c>
      <c r="D233" s="156"/>
      <c r="E233" s="156"/>
      <c r="F233" s="156"/>
      <c r="G233" s="156"/>
      <c r="H233" s="156"/>
      <c r="I233" s="149"/>
    </row>
    <row r="234" spans="2:9" ht="17" customHeight="1">
      <c r="B234" s="584"/>
      <c r="C234" s="566" t="s">
        <v>310</v>
      </c>
      <c r="D234" s="566"/>
      <c r="E234" s="566"/>
      <c r="F234" s="566"/>
      <c r="G234" s="566"/>
      <c r="H234" s="566"/>
      <c r="I234" s="567"/>
    </row>
    <row r="235" spans="2:9" ht="9" customHeight="1">
      <c r="B235" s="584"/>
      <c r="C235" s="156"/>
      <c r="D235" s="215"/>
      <c r="E235" s="215"/>
      <c r="F235" s="215"/>
      <c r="G235" s="215"/>
      <c r="H235" s="215"/>
      <c r="I235" s="216"/>
    </row>
    <row r="236" spans="2:9" ht="17" customHeight="1">
      <c r="B236" s="584"/>
      <c r="C236" s="212" t="s">
        <v>67</v>
      </c>
      <c r="D236" s="215"/>
      <c r="E236" s="215"/>
      <c r="F236" s="215"/>
      <c r="G236" s="215"/>
      <c r="H236" s="215"/>
      <c r="I236" s="216"/>
    </row>
    <row r="237" spans="2:9" ht="17" customHeight="1">
      <c r="B237" s="584"/>
      <c r="C237" s="566" t="s">
        <v>253</v>
      </c>
      <c r="D237" s="566"/>
      <c r="E237" s="566"/>
      <c r="F237" s="566"/>
      <c r="G237" s="566"/>
      <c r="H237" s="566"/>
      <c r="I237" s="567"/>
    </row>
    <row r="238" spans="2:9" ht="17" customHeight="1">
      <c r="B238" s="584"/>
      <c r="C238" s="566"/>
      <c r="D238" s="566"/>
      <c r="E238" s="566"/>
      <c r="F238" s="566"/>
      <c r="G238" s="566"/>
      <c r="H238" s="566"/>
      <c r="I238" s="567"/>
    </row>
    <row r="239" spans="2:9" ht="17" customHeight="1">
      <c r="B239" s="584"/>
      <c r="C239" s="598" t="s">
        <v>261</v>
      </c>
      <c r="D239" s="598"/>
      <c r="E239" s="598"/>
      <c r="F239" s="598"/>
      <c r="G239" s="598"/>
      <c r="H239" s="598"/>
      <c r="I239" s="599"/>
    </row>
    <row r="240" spans="2:9" ht="9" customHeight="1">
      <c r="B240" s="584"/>
      <c r="C240" s="152"/>
      <c r="D240" s="152"/>
      <c r="E240" s="152"/>
      <c r="F240" s="152"/>
      <c r="G240" s="152"/>
      <c r="H240" s="152"/>
      <c r="I240" s="154"/>
    </row>
    <row r="241" spans="2:11" ht="17" customHeight="1">
      <c r="B241" s="584"/>
      <c r="C241" s="212" t="s">
        <v>113</v>
      </c>
      <c r="D241" s="152"/>
      <c r="E241" s="152"/>
      <c r="F241" s="152"/>
      <c r="G241" s="152"/>
      <c r="H241" s="152"/>
      <c r="I241" s="154"/>
    </row>
    <row r="242" spans="2:11" ht="17" customHeight="1">
      <c r="B242" s="584"/>
      <c r="C242" s="151" t="s">
        <v>254</v>
      </c>
      <c r="D242" s="156"/>
      <c r="E242" s="156"/>
      <c r="F242" s="156"/>
      <c r="G242" s="156"/>
      <c r="H242" s="156"/>
      <c r="I242" s="149"/>
      <c r="K242" s="102"/>
    </row>
    <row r="243" spans="2:11" ht="12" customHeight="1">
      <c r="B243" s="584"/>
      <c r="C243" s="218" t="s">
        <v>41</v>
      </c>
      <c r="D243" s="191"/>
      <c r="E243" s="191"/>
      <c r="F243" s="191"/>
      <c r="G243" s="219" t="s">
        <v>183</v>
      </c>
      <c r="H243" s="153"/>
      <c r="I243" s="149"/>
    </row>
    <row r="244" spans="2:11" ht="12" customHeight="1">
      <c r="B244" s="584"/>
      <c r="C244" s="218" t="s">
        <v>97</v>
      </c>
      <c r="D244" s="191"/>
      <c r="E244" s="191"/>
      <c r="F244" s="191"/>
      <c r="G244" s="219" t="s">
        <v>184</v>
      </c>
      <c r="H244" s="153"/>
      <c r="I244" s="149"/>
    </row>
    <row r="245" spans="2:11" ht="12" customHeight="1">
      <c r="B245" s="584"/>
      <c r="C245" s="218" t="s">
        <v>98</v>
      </c>
      <c r="D245" s="191"/>
      <c r="E245" s="191"/>
      <c r="F245" s="191"/>
      <c r="G245" s="219" t="s">
        <v>185</v>
      </c>
      <c r="H245" s="153"/>
      <c r="I245" s="149"/>
    </row>
    <row r="246" spans="2:11" ht="12" customHeight="1">
      <c r="B246" s="584"/>
      <c r="C246" s="218" t="s">
        <v>99</v>
      </c>
      <c r="D246" s="191"/>
      <c r="E246" s="191"/>
      <c r="F246" s="191"/>
      <c r="G246" s="219" t="s">
        <v>186</v>
      </c>
      <c r="H246" s="153"/>
      <c r="I246" s="149"/>
    </row>
    <row r="247" spans="2:11" ht="12" customHeight="1">
      <c r="B247" s="584"/>
      <c r="C247" s="218" t="s">
        <v>100</v>
      </c>
      <c r="D247" s="191"/>
      <c r="E247" s="191"/>
      <c r="F247" s="191"/>
      <c r="G247" s="219" t="s">
        <v>187</v>
      </c>
      <c r="H247" s="153"/>
      <c r="I247" s="149"/>
    </row>
    <row r="248" spans="2:11" ht="12" customHeight="1">
      <c r="B248" s="584"/>
      <c r="C248" s="221" t="s">
        <v>4</v>
      </c>
      <c r="D248" s="191"/>
      <c r="E248" s="191"/>
      <c r="F248" s="191"/>
      <c r="G248" s="219" t="s">
        <v>179</v>
      </c>
      <c r="H248" s="153"/>
      <c r="I248" s="149"/>
    </row>
    <row r="249" spans="2:11" ht="12" customHeight="1">
      <c r="B249" s="584"/>
      <c r="C249" s="221" t="s">
        <v>110</v>
      </c>
      <c r="D249" s="233"/>
      <c r="E249" s="233"/>
      <c r="F249" s="233"/>
      <c r="G249" s="219" t="s">
        <v>148</v>
      </c>
      <c r="H249" s="153"/>
      <c r="I249" s="149"/>
    </row>
    <row r="250" spans="2:11" ht="9" customHeight="1">
      <c r="B250" s="584"/>
      <c r="C250" s="234"/>
      <c r="D250" s="161"/>
      <c r="E250" s="161"/>
      <c r="F250" s="161"/>
      <c r="G250" s="235"/>
      <c r="I250" s="208"/>
    </row>
    <row r="251" spans="2:11" ht="9" customHeight="1">
      <c r="B251" s="584"/>
      <c r="C251" s="235"/>
      <c r="D251" s="161"/>
      <c r="E251" s="161"/>
      <c r="F251" s="161"/>
      <c r="G251" s="235"/>
      <c r="I251" s="208"/>
    </row>
    <row r="252" spans="2:11" ht="17" customHeight="1">
      <c r="B252" s="584"/>
      <c r="C252" s="592" t="s">
        <v>255</v>
      </c>
      <c r="D252" s="592"/>
      <c r="E252" s="592"/>
      <c r="F252" s="592"/>
      <c r="G252" s="592"/>
      <c r="H252" s="592"/>
      <c r="I252" s="593"/>
    </row>
    <row r="253" spans="2:11" ht="17" customHeight="1">
      <c r="B253" s="584"/>
      <c r="C253" s="592"/>
      <c r="D253" s="592"/>
      <c r="E253" s="592"/>
      <c r="F253" s="592"/>
      <c r="G253" s="592"/>
      <c r="H253" s="592"/>
      <c r="I253" s="593"/>
    </row>
    <row r="254" spans="2:11" ht="17" customHeight="1">
      <c r="B254" s="584"/>
      <c r="C254" s="592"/>
      <c r="D254" s="592"/>
      <c r="E254" s="592"/>
      <c r="F254" s="592"/>
      <c r="G254" s="592"/>
      <c r="H254" s="592"/>
      <c r="I254" s="593"/>
    </row>
    <row r="255" spans="2:11" ht="17" customHeight="1">
      <c r="B255" s="584"/>
      <c r="C255" s="592"/>
      <c r="D255" s="592"/>
      <c r="E255" s="592"/>
      <c r="F255" s="592"/>
      <c r="G255" s="592"/>
      <c r="H255" s="592"/>
      <c r="I255" s="593"/>
    </row>
    <row r="256" spans="2:11" ht="9" customHeight="1">
      <c r="B256" s="584"/>
      <c r="C256" s="235"/>
      <c r="D256" s="161"/>
      <c r="E256" s="161"/>
      <c r="F256" s="161"/>
      <c r="G256" s="235"/>
      <c r="I256" s="208"/>
    </row>
    <row r="257" spans="2:9" ht="17" customHeight="1">
      <c r="B257" s="584"/>
      <c r="C257" s="212" t="s">
        <v>114</v>
      </c>
      <c r="D257" s="156"/>
      <c r="E257" s="156"/>
      <c r="F257" s="156"/>
      <c r="G257" s="156"/>
      <c r="H257" s="156"/>
      <c r="I257" s="216"/>
    </row>
    <row r="258" spans="2:9" ht="16" customHeight="1">
      <c r="B258" s="584"/>
      <c r="D258" s="161"/>
      <c r="E258" s="227"/>
      <c r="F258" s="227"/>
      <c r="G258" s="227"/>
      <c r="H258" s="227"/>
      <c r="I258" s="228"/>
    </row>
    <row r="259" spans="2:9" ht="16" customHeight="1">
      <c r="B259" s="584"/>
      <c r="D259" s="161"/>
      <c r="E259" s="227"/>
      <c r="F259" s="227"/>
      <c r="G259" s="227"/>
      <c r="H259" s="227"/>
      <c r="I259" s="228"/>
    </row>
    <row r="260" spans="2:9" ht="16" customHeight="1">
      <c r="B260" s="584"/>
      <c r="D260" s="161"/>
      <c r="E260" s="227"/>
      <c r="F260" s="227"/>
      <c r="G260" s="227"/>
      <c r="H260" s="227"/>
      <c r="I260" s="228"/>
    </row>
    <row r="261" spans="2:9" ht="16" customHeight="1">
      <c r="B261" s="584"/>
      <c r="D261" s="161"/>
      <c r="E261" s="227"/>
      <c r="F261" s="227"/>
      <c r="G261" s="227"/>
      <c r="H261" s="227"/>
      <c r="I261" s="228"/>
    </row>
    <row r="262" spans="2:9" ht="16" customHeight="1">
      <c r="B262" s="584"/>
      <c r="D262" s="161"/>
      <c r="E262" s="227"/>
      <c r="F262" s="227"/>
      <c r="G262" s="227"/>
      <c r="H262" s="227"/>
      <c r="I262" s="228"/>
    </row>
    <row r="263" spans="2:9" ht="16" customHeight="1">
      <c r="B263" s="584"/>
      <c r="D263" s="161"/>
      <c r="E263" s="227"/>
      <c r="F263" s="227"/>
      <c r="G263" s="227"/>
      <c r="H263" s="227"/>
      <c r="I263" s="228"/>
    </row>
    <row r="264" spans="2:9" ht="16" customHeight="1">
      <c r="B264" s="584"/>
      <c r="D264" s="161"/>
      <c r="E264" s="227"/>
      <c r="F264" s="227"/>
      <c r="G264" s="227"/>
      <c r="H264" s="227"/>
      <c r="I264" s="228"/>
    </row>
    <row r="265" spans="2:9" ht="16" customHeight="1">
      <c r="B265" s="584"/>
      <c r="D265" s="161"/>
      <c r="E265" s="227"/>
      <c r="F265" s="227"/>
      <c r="G265" s="227"/>
      <c r="H265" s="227"/>
      <c r="I265" s="228"/>
    </row>
    <row r="266" spans="2:9" ht="16" customHeight="1">
      <c r="B266" s="584"/>
      <c r="D266" s="161"/>
      <c r="E266" s="227"/>
      <c r="F266" s="227"/>
      <c r="G266" s="227"/>
      <c r="H266" s="227"/>
      <c r="I266" s="228"/>
    </row>
    <row r="267" spans="2:9" ht="16" customHeight="1">
      <c r="B267" s="584"/>
      <c r="D267" s="161"/>
      <c r="E267" s="227"/>
      <c r="F267" s="227"/>
      <c r="G267" s="227"/>
      <c r="H267" s="227"/>
      <c r="I267" s="228"/>
    </row>
    <row r="268" spans="2:9" ht="16" customHeight="1">
      <c r="B268" s="584"/>
      <c r="D268" s="161"/>
      <c r="E268" s="227"/>
      <c r="F268" s="227"/>
      <c r="G268" s="227"/>
      <c r="H268" s="227"/>
      <c r="I268" s="228"/>
    </row>
    <row r="269" spans="2:9" ht="16" customHeight="1">
      <c r="B269" s="584"/>
      <c r="D269" s="161"/>
      <c r="E269" s="227"/>
      <c r="F269" s="227"/>
      <c r="G269" s="227"/>
      <c r="H269" s="227"/>
      <c r="I269" s="228"/>
    </row>
    <row r="270" spans="2:9" ht="19.5" customHeight="1">
      <c r="B270" s="584"/>
      <c r="C270" s="594" t="s">
        <v>8</v>
      </c>
      <c r="D270" s="594"/>
      <c r="E270" s="594"/>
      <c r="F270" s="594"/>
      <c r="G270" s="594"/>
      <c r="H270" s="594"/>
      <c r="I270" s="595"/>
    </row>
    <row r="271" spans="2:9" ht="9" customHeight="1">
      <c r="B271" s="584"/>
      <c r="C271" s="236"/>
      <c r="D271" s="236"/>
      <c r="E271" s="236"/>
      <c r="F271" s="236"/>
      <c r="G271" s="236"/>
      <c r="H271" s="236"/>
      <c r="I271" s="237"/>
    </row>
    <row r="272" spans="2:9" ht="17" customHeight="1">
      <c r="B272" s="584"/>
      <c r="C272" s="209" t="s">
        <v>10</v>
      </c>
      <c r="D272" s="210"/>
      <c r="E272" s="210"/>
      <c r="F272" s="210"/>
      <c r="G272" s="210"/>
      <c r="H272" s="210"/>
      <c r="I272" s="208"/>
    </row>
    <row r="273" spans="2:9" ht="9" customHeight="1">
      <c r="B273" s="584"/>
      <c r="C273" s="209"/>
      <c r="D273" s="210"/>
      <c r="E273" s="210"/>
      <c r="F273" s="210"/>
      <c r="G273" s="210"/>
      <c r="H273" s="210"/>
      <c r="I273" s="208"/>
    </row>
    <row r="274" spans="2:9" ht="17" customHeight="1">
      <c r="B274" s="584"/>
      <c r="C274" s="212" t="s">
        <v>68</v>
      </c>
      <c r="D274" s="213"/>
      <c r="E274" s="213"/>
      <c r="F274" s="213"/>
      <c r="G274" s="213"/>
      <c r="H274" s="213"/>
      <c r="I274" s="149"/>
    </row>
    <row r="275" spans="2:9" ht="17" customHeight="1">
      <c r="B275" s="584"/>
      <c r="C275" s="151" t="s">
        <v>149</v>
      </c>
      <c r="D275" s="156"/>
      <c r="E275" s="156"/>
      <c r="F275" s="156"/>
      <c r="G275" s="156"/>
      <c r="H275" s="156"/>
      <c r="I275" s="149"/>
    </row>
    <row r="276" spans="2:9" ht="9" customHeight="1">
      <c r="B276" s="584"/>
      <c r="C276" s="156"/>
      <c r="D276" s="156"/>
      <c r="E276" s="156"/>
      <c r="F276" s="156"/>
      <c r="G276" s="156"/>
      <c r="H276" s="156"/>
      <c r="I276" s="149"/>
    </row>
    <row r="277" spans="2:9" ht="17" customHeight="1">
      <c r="B277" s="584"/>
      <c r="C277" s="212" t="s">
        <v>67</v>
      </c>
      <c r="D277" s="156"/>
      <c r="E277" s="156"/>
      <c r="F277" s="156"/>
      <c r="G277" s="156"/>
      <c r="H277" s="156"/>
      <c r="I277" s="149"/>
    </row>
    <row r="278" spans="2:9" ht="35" customHeight="1">
      <c r="B278" s="584"/>
      <c r="C278" s="566" t="s">
        <v>264</v>
      </c>
      <c r="D278" s="566"/>
      <c r="E278" s="566"/>
      <c r="F278" s="566"/>
      <c r="G278" s="566"/>
      <c r="H278" s="566"/>
      <c r="I278" s="567"/>
    </row>
    <row r="279" spans="2:9" ht="17" customHeight="1">
      <c r="B279" s="584"/>
      <c r="C279" s="153"/>
      <c r="D279" s="600" t="s">
        <v>293</v>
      </c>
      <c r="E279" s="600"/>
      <c r="F279" s="600"/>
      <c r="G279" s="600"/>
      <c r="H279" s="600"/>
      <c r="I279" s="601"/>
    </row>
    <row r="280" spans="2:9" ht="17" customHeight="1">
      <c r="B280" s="584"/>
      <c r="C280" s="153"/>
      <c r="D280" s="600"/>
      <c r="E280" s="600"/>
      <c r="F280" s="600"/>
      <c r="G280" s="600"/>
      <c r="H280" s="600"/>
      <c r="I280" s="601"/>
    </row>
    <row r="281" spans="2:9" ht="17" customHeight="1">
      <c r="B281" s="584"/>
      <c r="C281" s="153"/>
      <c r="D281" s="582" t="s">
        <v>295</v>
      </c>
      <c r="E281" s="582"/>
      <c r="F281" s="582"/>
      <c r="G281" s="582"/>
      <c r="H281" s="582"/>
      <c r="I281" s="583"/>
    </row>
    <row r="282" spans="2:9" ht="17" customHeight="1">
      <c r="B282" s="584"/>
      <c r="C282" s="153"/>
      <c r="D282" s="582" t="s">
        <v>425</v>
      </c>
      <c r="E282" s="582"/>
      <c r="F282" s="582"/>
      <c r="G282" s="582"/>
      <c r="H282" s="582"/>
      <c r="I282" s="583"/>
    </row>
    <row r="283" spans="2:9" ht="17" customHeight="1">
      <c r="B283" s="584"/>
      <c r="C283" s="153"/>
      <c r="D283" s="582" t="s">
        <v>188</v>
      </c>
      <c r="E283" s="582"/>
      <c r="F283" s="582"/>
      <c r="G283" s="582"/>
      <c r="H283" s="582"/>
      <c r="I283" s="583"/>
    </row>
    <row r="284" spans="2:9" ht="17" customHeight="1">
      <c r="B284" s="584"/>
      <c r="C284" s="153"/>
      <c r="D284" s="582"/>
      <c r="E284" s="582"/>
      <c r="F284" s="582"/>
      <c r="G284" s="582"/>
      <c r="H284" s="582"/>
      <c r="I284" s="583"/>
    </row>
    <row r="285" spans="2:9" ht="17" customHeight="1">
      <c r="B285" s="584"/>
      <c r="C285" s="153"/>
      <c r="D285" s="582"/>
      <c r="E285" s="582"/>
      <c r="F285" s="582"/>
      <c r="G285" s="582"/>
      <c r="H285" s="582"/>
      <c r="I285" s="583"/>
    </row>
    <row r="286" spans="2:9" ht="9" customHeight="1">
      <c r="B286" s="584"/>
      <c r="C286" s="153"/>
      <c r="D286" s="152"/>
      <c r="E286" s="152"/>
      <c r="F286" s="152"/>
      <c r="G286" s="152"/>
      <c r="H286" s="152"/>
      <c r="I286" s="154"/>
    </row>
    <row r="287" spans="2:9" ht="17" customHeight="1">
      <c r="B287" s="584"/>
      <c r="C287" s="212" t="s">
        <v>113</v>
      </c>
      <c r="D287" s="152"/>
      <c r="E287" s="152"/>
      <c r="F287" s="152"/>
      <c r="G287" s="152"/>
      <c r="H287" s="152"/>
      <c r="I287" s="154"/>
    </row>
    <row r="288" spans="2:9" ht="17" customHeight="1">
      <c r="B288" s="584"/>
      <c r="C288" s="151" t="s">
        <v>63</v>
      </c>
      <c r="D288" s="156"/>
      <c r="E288" s="156"/>
      <c r="F288" s="156"/>
      <c r="G288" s="156"/>
      <c r="H288" s="156"/>
      <c r="I288" s="149"/>
    </row>
    <row r="289" spans="2:9" ht="12" customHeight="1">
      <c r="B289" s="584"/>
      <c r="C289" s="218" t="s">
        <v>14</v>
      </c>
      <c r="D289" s="219"/>
      <c r="E289" s="219"/>
      <c r="F289" s="219"/>
      <c r="G289" s="219"/>
      <c r="H289" s="219" t="s">
        <v>259</v>
      </c>
      <c r="I289" s="238"/>
    </row>
    <row r="290" spans="2:9" ht="12" customHeight="1">
      <c r="B290" s="584"/>
      <c r="C290" s="218" t="s">
        <v>32</v>
      </c>
      <c r="D290" s="219"/>
      <c r="E290" s="219"/>
      <c r="F290" s="219"/>
      <c r="G290" s="219"/>
      <c r="H290" s="219" t="s">
        <v>150</v>
      </c>
      <c r="I290" s="238"/>
    </row>
    <row r="291" spans="2:9" ht="12" customHeight="1">
      <c r="B291" s="584"/>
      <c r="C291" s="239"/>
      <c r="D291" s="219" t="s">
        <v>36</v>
      </c>
      <c r="E291" s="219"/>
      <c r="F291" s="219"/>
      <c r="G291" s="219"/>
      <c r="H291" s="219" t="s">
        <v>151</v>
      </c>
      <c r="I291" s="238"/>
    </row>
    <row r="292" spans="2:9" ht="12" customHeight="1">
      <c r="B292" s="584"/>
      <c r="C292" s="218" t="s">
        <v>35</v>
      </c>
      <c r="D292" s="219"/>
      <c r="E292" s="219"/>
      <c r="F292" s="219"/>
      <c r="G292" s="219"/>
      <c r="H292" s="219" t="s">
        <v>152</v>
      </c>
      <c r="I292" s="238"/>
    </row>
    <row r="293" spans="2:9" ht="12" customHeight="1">
      <c r="B293" s="584"/>
      <c r="C293" s="240"/>
      <c r="D293" s="219" t="s">
        <v>37</v>
      </c>
      <c r="E293" s="219"/>
      <c r="F293" s="219"/>
      <c r="G293" s="219"/>
      <c r="H293" s="219" t="s">
        <v>362</v>
      </c>
      <c r="I293" s="238"/>
    </row>
    <row r="294" spans="2:9" ht="9" customHeight="1">
      <c r="B294" s="584"/>
      <c r="C294" s="241"/>
      <c r="D294" s="235"/>
      <c r="E294" s="235"/>
      <c r="F294" s="235"/>
      <c r="G294" s="235"/>
      <c r="H294" s="235"/>
      <c r="I294" s="242"/>
    </row>
    <row r="295" spans="2:9" ht="17" customHeight="1">
      <c r="B295" s="584"/>
      <c r="C295" s="209" t="s">
        <v>11</v>
      </c>
      <c r="D295" s="210"/>
      <c r="E295" s="210"/>
      <c r="F295" s="210"/>
      <c r="G295" s="210"/>
      <c r="H295" s="210"/>
      <c r="I295" s="208"/>
    </row>
    <row r="296" spans="2:9" ht="9" customHeight="1">
      <c r="B296" s="584"/>
      <c r="C296" s="229"/>
      <c r="D296" s="213"/>
      <c r="E296" s="213"/>
      <c r="F296" s="213"/>
      <c r="G296" s="213"/>
      <c r="H296" s="213"/>
      <c r="I296" s="149"/>
    </row>
    <row r="297" spans="2:9" ht="17" customHeight="1">
      <c r="B297" s="584"/>
      <c r="C297" s="212" t="s">
        <v>68</v>
      </c>
      <c r="D297" s="213"/>
      <c r="E297" s="213"/>
      <c r="F297" s="213"/>
      <c r="G297" s="213"/>
      <c r="H297" s="213"/>
      <c r="I297" s="149"/>
    </row>
    <row r="298" spans="2:9" ht="17" customHeight="1">
      <c r="B298" s="584"/>
      <c r="C298" s="151" t="s">
        <v>153</v>
      </c>
      <c r="D298" s="156"/>
      <c r="E298" s="156"/>
      <c r="F298" s="156"/>
      <c r="G298" s="156"/>
      <c r="H298" s="156"/>
      <c r="I298" s="149"/>
    </row>
    <row r="299" spans="2:9" ht="9" customHeight="1">
      <c r="B299" s="584"/>
      <c r="C299" s="151"/>
      <c r="D299" s="156"/>
      <c r="E299" s="156"/>
      <c r="F299" s="156"/>
      <c r="G299" s="156"/>
      <c r="H299" s="156"/>
      <c r="I299" s="149"/>
    </row>
    <row r="300" spans="2:9" ht="17" customHeight="1">
      <c r="B300" s="584"/>
      <c r="C300" s="212" t="s">
        <v>67</v>
      </c>
      <c r="D300" s="156"/>
      <c r="E300" s="156"/>
      <c r="F300" s="156"/>
      <c r="G300" s="156"/>
      <c r="H300" s="156"/>
      <c r="I300" s="149"/>
    </row>
    <row r="301" spans="2:9" ht="17" customHeight="1">
      <c r="B301" s="584"/>
      <c r="C301" s="566" t="s">
        <v>154</v>
      </c>
      <c r="D301" s="566"/>
      <c r="E301" s="566"/>
      <c r="F301" s="566"/>
      <c r="G301" s="566"/>
      <c r="H301" s="566"/>
      <c r="I301" s="567"/>
    </row>
    <row r="302" spans="2:9" ht="17" customHeight="1">
      <c r="B302" s="584"/>
      <c r="C302" s="153"/>
      <c r="D302" s="600" t="s">
        <v>292</v>
      </c>
      <c r="E302" s="600"/>
      <c r="F302" s="600"/>
      <c r="G302" s="600"/>
      <c r="H302" s="600"/>
      <c r="I302" s="601"/>
    </row>
    <row r="303" spans="2:9" ht="17" customHeight="1">
      <c r="B303" s="584"/>
      <c r="C303" s="153"/>
      <c r="D303" s="600"/>
      <c r="E303" s="600"/>
      <c r="F303" s="600"/>
      <c r="G303" s="600"/>
      <c r="H303" s="600"/>
      <c r="I303" s="601"/>
    </row>
    <row r="304" spans="2:9" ht="17" customHeight="1">
      <c r="B304" s="584"/>
      <c r="C304" s="153"/>
      <c r="D304" s="582" t="s">
        <v>294</v>
      </c>
      <c r="E304" s="582"/>
      <c r="F304" s="582"/>
      <c r="G304" s="582"/>
      <c r="H304" s="582"/>
      <c r="I304" s="583"/>
    </row>
    <row r="305" spans="2:9" ht="17" customHeight="1">
      <c r="B305" s="584"/>
      <c r="C305" s="153"/>
      <c r="D305" s="582" t="s">
        <v>367</v>
      </c>
      <c r="E305" s="582"/>
      <c r="F305" s="582"/>
      <c r="G305" s="582"/>
      <c r="H305" s="582"/>
      <c r="I305" s="583"/>
    </row>
    <row r="306" spans="2:9" ht="17" customHeight="1">
      <c r="B306" s="584"/>
      <c r="C306" s="153"/>
      <c r="D306" s="582"/>
      <c r="E306" s="582"/>
      <c r="F306" s="582"/>
      <c r="G306" s="582"/>
      <c r="H306" s="582"/>
      <c r="I306" s="583"/>
    </row>
    <row r="307" spans="2:9" ht="9" customHeight="1">
      <c r="B307" s="584"/>
      <c r="C307" s="153"/>
      <c r="D307" s="164"/>
      <c r="E307" s="164"/>
      <c r="F307" s="164"/>
      <c r="G307" s="164"/>
      <c r="H307" s="164"/>
      <c r="I307" s="243"/>
    </row>
    <row r="308" spans="2:9" ht="17" customHeight="1">
      <c r="B308" s="584"/>
      <c r="C308" s="212" t="s">
        <v>113</v>
      </c>
      <c r="D308" s="203"/>
      <c r="E308" s="152"/>
      <c r="F308" s="152"/>
      <c r="G308" s="152"/>
      <c r="H308" s="152"/>
      <c r="I308" s="154"/>
    </row>
    <row r="309" spans="2:9" ht="17" customHeight="1">
      <c r="B309" s="584"/>
      <c r="C309" s="151" t="s">
        <v>64</v>
      </c>
      <c r="D309" s="156"/>
      <c r="E309" s="156"/>
      <c r="F309" s="156"/>
      <c r="G309" s="156"/>
      <c r="H309" s="156"/>
      <c r="I309" s="149"/>
    </row>
    <row r="310" spans="2:9" ht="12" customHeight="1">
      <c r="B310" s="584"/>
      <c r="C310" s="218" t="s">
        <v>38</v>
      </c>
      <c r="D310" s="219"/>
      <c r="E310" s="219"/>
      <c r="F310" s="219"/>
      <c r="G310" s="219"/>
      <c r="H310" s="219" t="s">
        <v>260</v>
      </c>
      <c r="I310" s="238"/>
    </row>
    <row r="311" spans="2:9" ht="12" customHeight="1">
      <c r="B311" s="584"/>
      <c r="C311" s="218" t="s">
        <v>32</v>
      </c>
      <c r="D311" s="219"/>
      <c r="E311" s="219"/>
      <c r="F311" s="219"/>
      <c r="G311" s="219"/>
      <c r="H311" s="219" t="s">
        <v>155</v>
      </c>
      <c r="I311" s="238"/>
    </row>
    <row r="312" spans="2:9" ht="12" customHeight="1">
      <c r="B312" s="584"/>
      <c r="C312" s="239"/>
      <c r="D312" s="219" t="s">
        <v>36</v>
      </c>
      <c r="E312" s="219"/>
      <c r="F312" s="219"/>
      <c r="G312" s="219"/>
      <c r="H312" s="219" t="s">
        <v>66</v>
      </c>
      <c r="I312" s="238"/>
    </row>
    <row r="313" spans="2:9" ht="12" customHeight="1">
      <c r="B313" s="584"/>
      <c r="C313" s="218" t="s">
        <v>35</v>
      </c>
      <c r="D313" s="219"/>
      <c r="E313" s="219"/>
      <c r="F313" s="219"/>
      <c r="G313" s="219"/>
      <c r="H313" s="219" t="s">
        <v>156</v>
      </c>
      <c r="I313" s="238"/>
    </row>
    <row r="314" spans="2:9" ht="12" customHeight="1">
      <c r="B314" s="584"/>
      <c r="C314" s="240"/>
      <c r="D314" s="219" t="s">
        <v>37</v>
      </c>
      <c r="E314" s="219"/>
      <c r="F314" s="219"/>
      <c r="G314" s="219"/>
      <c r="H314" s="219" t="s">
        <v>65</v>
      </c>
      <c r="I314" s="238"/>
    </row>
    <row r="315" spans="2:9" ht="9" customHeight="1">
      <c r="B315" s="584"/>
      <c r="C315" s="153"/>
      <c r="D315" s="225"/>
      <c r="E315" s="225"/>
      <c r="F315" s="225"/>
      <c r="G315" s="225"/>
      <c r="H315" s="225"/>
      <c r="I315" s="238"/>
    </row>
    <row r="316" spans="2:9" ht="17" customHeight="1">
      <c r="B316" s="584"/>
      <c r="C316" s="212" t="s">
        <v>114</v>
      </c>
      <c r="D316" s="156"/>
      <c r="E316" s="156"/>
      <c r="F316" s="156"/>
      <c r="G316" s="156"/>
      <c r="H316" s="156"/>
      <c r="I316" s="216"/>
    </row>
    <row r="317" spans="2:9" ht="16" customHeight="1">
      <c r="B317" s="584"/>
      <c r="D317" s="161"/>
      <c r="E317" s="227"/>
      <c r="F317" s="227"/>
      <c r="G317" s="227"/>
      <c r="H317" s="227"/>
      <c r="I317" s="228"/>
    </row>
    <row r="318" spans="2:9" ht="16" customHeight="1">
      <c r="B318" s="584"/>
      <c r="D318" s="161"/>
      <c r="E318" s="227"/>
      <c r="F318" s="227"/>
      <c r="G318" s="227"/>
      <c r="H318" s="227"/>
      <c r="I318" s="228"/>
    </row>
    <row r="319" spans="2:9" ht="16" customHeight="1">
      <c r="B319" s="584"/>
      <c r="D319" s="161"/>
      <c r="E319" s="227"/>
      <c r="F319" s="227"/>
      <c r="G319" s="227"/>
      <c r="H319" s="227"/>
      <c r="I319" s="228"/>
    </row>
    <row r="320" spans="2:9" ht="16" customHeight="1">
      <c r="B320" s="584"/>
      <c r="D320" s="161"/>
      <c r="E320" s="227"/>
      <c r="F320" s="227"/>
      <c r="G320" s="227"/>
      <c r="H320" s="227"/>
      <c r="I320" s="228"/>
    </row>
    <row r="321" spans="2:9" ht="16" customHeight="1">
      <c r="B321" s="584"/>
      <c r="D321" s="161"/>
      <c r="E321" s="227"/>
      <c r="F321" s="227"/>
      <c r="G321" s="227"/>
      <c r="H321" s="227"/>
      <c r="I321" s="228"/>
    </row>
    <row r="322" spans="2:9" ht="16" customHeight="1">
      <c r="B322" s="584"/>
      <c r="D322" s="161"/>
      <c r="E322" s="227"/>
      <c r="F322" s="227"/>
      <c r="G322" s="227"/>
      <c r="H322" s="227"/>
      <c r="I322" s="228"/>
    </row>
    <row r="323" spans="2:9" ht="16" customHeight="1">
      <c r="B323" s="584"/>
      <c r="D323" s="161"/>
      <c r="E323" s="227"/>
      <c r="F323" s="227"/>
      <c r="G323" s="227"/>
      <c r="H323" s="227"/>
      <c r="I323" s="228"/>
    </row>
    <row r="324" spans="2:9" ht="16" customHeight="1">
      <c r="B324" s="584"/>
      <c r="D324" s="161"/>
      <c r="E324" s="227"/>
      <c r="F324" s="227"/>
      <c r="G324" s="227"/>
      <c r="H324" s="227"/>
      <c r="I324" s="228"/>
    </row>
    <row r="325" spans="2:9" ht="16" customHeight="1">
      <c r="B325" s="584"/>
      <c r="D325" s="161"/>
      <c r="E325" s="227"/>
      <c r="F325" s="227"/>
      <c r="G325" s="227"/>
      <c r="H325" s="227"/>
      <c r="I325" s="228"/>
    </row>
    <row r="326" spans="2:9" ht="16" customHeight="1">
      <c r="B326" s="584"/>
      <c r="D326" s="161"/>
      <c r="E326" s="227"/>
      <c r="F326" s="227"/>
      <c r="G326" s="227"/>
      <c r="H326" s="227"/>
      <c r="I326" s="228"/>
    </row>
    <row r="327" spans="2:9" ht="16" customHeight="1">
      <c r="B327" s="584"/>
      <c r="D327" s="161"/>
      <c r="E327" s="227"/>
      <c r="F327" s="227"/>
      <c r="G327" s="227"/>
      <c r="H327" s="227"/>
      <c r="I327" s="228"/>
    </row>
    <row r="328" spans="2:9" ht="16" customHeight="1">
      <c r="B328" s="584"/>
      <c r="D328" s="161"/>
      <c r="E328" s="227"/>
      <c r="F328" s="227"/>
      <c r="G328" s="227"/>
      <c r="H328" s="227"/>
      <c r="I328" s="228"/>
    </row>
    <row r="329" spans="2:9" ht="11.5" customHeight="1">
      <c r="B329" s="585"/>
      <c r="C329" s="244"/>
      <c r="D329" s="245"/>
      <c r="E329" s="245"/>
      <c r="F329" s="245"/>
      <c r="G329" s="245"/>
      <c r="H329" s="245"/>
      <c r="I329" s="246"/>
    </row>
    <row r="330" spans="2:9" ht="10" customHeight="1">
      <c r="B330" s="139"/>
      <c r="C330" s="140"/>
      <c r="D330" s="140"/>
      <c r="E330" s="140"/>
      <c r="F330" s="140"/>
      <c r="G330" s="140"/>
      <c r="H330" s="140"/>
      <c r="I330" s="140"/>
    </row>
    <row r="331" spans="2:9" ht="9" customHeight="1">
      <c r="B331" s="187"/>
      <c r="C331" s="174"/>
      <c r="D331" s="247"/>
      <c r="E331" s="247"/>
      <c r="F331" s="247"/>
      <c r="G331" s="247"/>
      <c r="H331" s="247"/>
      <c r="I331" s="248"/>
    </row>
    <row r="332" spans="2:9" ht="17" customHeight="1">
      <c r="B332" s="584" t="s">
        <v>227</v>
      </c>
      <c r="C332" s="600" t="s">
        <v>276</v>
      </c>
      <c r="D332" s="600"/>
      <c r="E332" s="600"/>
      <c r="F332" s="600"/>
      <c r="G332" s="600"/>
      <c r="H332" s="600"/>
      <c r="I332" s="601"/>
    </row>
    <row r="333" spans="2:9" ht="17" customHeight="1">
      <c r="B333" s="584"/>
      <c r="C333" s="600"/>
      <c r="D333" s="600"/>
      <c r="E333" s="600"/>
      <c r="F333" s="600"/>
      <c r="G333" s="600"/>
      <c r="H333" s="600"/>
      <c r="I333" s="601"/>
    </row>
    <row r="334" spans="2:9" ht="9" customHeight="1">
      <c r="B334" s="584"/>
      <c r="C334" s="153"/>
      <c r="D334" s="215"/>
      <c r="E334" s="215"/>
      <c r="F334" s="215"/>
      <c r="G334" s="215"/>
      <c r="H334" s="215"/>
      <c r="I334" s="216"/>
    </row>
    <row r="335" spans="2:9" ht="17" customHeight="1">
      <c r="B335" s="584"/>
      <c r="C335" s="212" t="s">
        <v>76</v>
      </c>
      <c r="D335" s="205"/>
      <c r="E335" s="205"/>
      <c r="F335" s="205"/>
      <c r="G335" s="205"/>
      <c r="H335" s="205"/>
      <c r="I335" s="206"/>
    </row>
    <row r="336" spans="2:9" ht="17" customHeight="1">
      <c r="B336" s="584"/>
      <c r="C336" s="249"/>
      <c r="D336" s="226" t="s">
        <v>256</v>
      </c>
      <c r="E336" s="205"/>
      <c r="F336" s="205"/>
      <c r="G336" s="205"/>
      <c r="H336" s="205"/>
      <c r="I336" s="206"/>
    </row>
    <row r="337" spans="2:9" ht="17" customHeight="1">
      <c r="B337" s="584"/>
      <c r="C337" s="153"/>
      <c r="D337" s="156" t="s">
        <v>117</v>
      </c>
      <c r="E337" s="205"/>
      <c r="F337" s="205"/>
      <c r="G337" s="205"/>
      <c r="H337" s="205"/>
      <c r="I337" s="206"/>
    </row>
    <row r="338" spans="2:9" ht="17" customHeight="1">
      <c r="B338" s="584"/>
      <c r="C338" s="153"/>
      <c r="D338" s="156" t="s">
        <v>257</v>
      </c>
      <c r="E338" s="215"/>
      <c r="F338" s="215"/>
      <c r="G338" s="215"/>
      <c r="H338" s="215"/>
      <c r="I338" s="216"/>
    </row>
    <row r="339" spans="2:9" ht="9" customHeight="1">
      <c r="B339" s="584"/>
      <c r="I339" s="250"/>
    </row>
    <row r="340" spans="2:9" ht="17.149999999999999" customHeight="1">
      <c r="B340" s="584"/>
      <c r="I340" s="250"/>
    </row>
    <row r="341" spans="2:9" ht="17.149999999999999" customHeight="1">
      <c r="B341" s="584"/>
      <c r="C341" s="161"/>
      <c r="D341" s="251"/>
      <c r="E341" s="251"/>
      <c r="F341" s="251"/>
      <c r="G341" s="251"/>
      <c r="H341" s="251"/>
      <c r="I341" s="252"/>
    </row>
    <row r="342" spans="2:9" ht="17.149999999999999" customHeight="1">
      <c r="B342" s="584"/>
      <c r="C342" s="161"/>
      <c r="D342" s="251"/>
      <c r="E342" s="251"/>
      <c r="F342" s="251"/>
      <c r="G342" s="251"/>
      <c r="H342" s="251"/>
      <c r="I342" s="252"/>
    </row>
    <row r="343" spans="2:9">
      <c r="B343" s="584"/>
      <c r="C343" s="161"/>
      <c r="D343" s="251"/>
      <c r="E343" s="251"/>
      <c r="F343" s="251"/>
      <c r="G343" s="251"/>
      <c r="H343" s="251"/>
      <c r="I343" s="252"/>
    </row>
    <row r="344" spans="2:9">
      <c r="B344" s="584"/>
      <c r="C344" s="161"/>
      <c r="D344" s="251"/>
      <c r="E344" s="251"/>
      <c r="F344" s="251"/>
      <c r="G344" s="251"/>
      <c r="H344" s="251"/>
      <c r="I344" s="252"/>
    </row>
    <row r="345" spans="2:9">
      <c r="B345" s="584"/>
      <c r="C345" s="161"/>
      <c r="D345" s="251"/>
      <c r="E345" s="251"/>
      <c r="F345" s="251"/>
      <c r="G345" s="251"/>
      <c r="H345" s="251"/>
      <c r="I345" s="252"/>
    </row>
    <row r="346" spans="2:9">
      <c r="B346" s="584"/>
      <c r="C346" s="161"/>
      <c r="D346" s="602"/>
      <c r="E346" s="602"/>
      <c r="F346" s="602"/>
      <c r="G346" s="602"/>
      <c r="H346" s="602"/>
      <c r="I346" s="603"/>
    </row>
    <row r="347" spans="2:9">
      <c r="B347" s="584"/>
      <c r="C347" s="161"/>
      <c r="D347" s="161"/>
      <c r="E347" s="161"/>
      <c r="F347" s="161"/>
      <c r="G347" s="161"/>
      <c r="H347" s="161"/>
      <c r="I347" s="208"/>
    </row>
    <row r="348" spans="2:9">
      <c r="B348" s="584"/>
      <c r="C348" s="161"/>
      <c r="D348" s="161"/>
      <c r="E348" s="161"/>
      <c r="F348" s="161"/>
      <c r="G348" s="161"/>
      <c r="H348" s="161"/>
      <c r="I348" s="208"/>
    </row>
    <row r="349" spans="2:9" ht="13" customHeight="1">
      <c r="B349" s="585"/>
      <c r="C349" s="244"/>
      <c r="D349" s="184"/>
      <c r="E349" s="184"/>
      <c r="F349" s="184"/>
      <c r="G349" s="184"/>
      <c r="H349" s="184"/>
      <c r="I349" s="253"/>
    </row>
    <row r="350" spans="2:9">
      <c r="C350" s="161"/>
      <c r="D350" s="161"/>
      <c r="E350" s="161"/>
      <c r="F350" s="161"/>
      <c r="G350" s="161"/>
      <c r="H350" s="161"/>
      <c r="I350" s="161"/>
    </row>
    <row r="351" spans="2:9">
      <c r="B351" s="255"/>
      <c r="C351" s="161"/>
      <c r="D351" s="161"/>
      <c r="E351" s="161"/>
      <c r="F351" s="161"/>
      <c r="G351" s="161"/>
      <c r="H351" s="161"/>
      <c r="I351" s="161"/>
    </row>
    <row r="352" spans="2:9">
      <c r="B352" s="255"/>
      <c r="C352" s="161"/>
      <c r="D352" s="161"/>
      <c r="E352" s="161"/>
      <c r="F352" s="161"/>
      <c r="G352" s="161"/>
      <c r="H352" s="161"/>
      <c r="I352" s="161"/>
    </row>
    <row r="353" spans="2:11">
      <c r="B353" s="255"/>
      <c r="C353" s="161"/>
      <c r="D353" s="161"/>
      <c r="E353" s="161"/>
      <c r="F353" s="161"/>
      <c r="G353" s="161"/>
      <c r="H353" s="161"/>
      <c r="I353" s="161"/>
    </row>
    <row r="354" spans="2:11">
      <c r="B354" s="255"/>
      <c r="C354" s="161"/>
      <c r="D354" s="161"/>
      <c r="E354" s="161"/>
      <c r="F354" s="161"/>
      <c r="G354" s="161"/>
      <c r="H354" s="161"/>
      <c r="I354" s="161"/>
    </row>
    <row r="355" spans="2:11" ht="13" customHeight="1">
      <c r="C355" s="161"/>
      <c r="D355" s="161"/>
      <c r="E355" s="161"/>
      <c r="F355" s="161"/>
      <c r="G355" s="161"/>
      <c r="H355" s="161"/>
      <c r="K355" s="198"/>
    </row>
    <row r="356" spans="2:11">
      <c r="B356" s="368" t="s">
        <v>172</v>
      </c>
      <c r="C356" s="161"/>
      <c r="D356" s="161"/>
      <c r="E356" s="161"/>
      <c r="F356" s="161"/>
      <c r="G356" s="161"/>
      <c r="H356" s="161"/>
    </row>
    <row r="357" spans="2:11" ht="15.5" customHeight="1">
      <c r="B357" s="555" t="s">
        <v>181</v>
      </c>
      <c r="C357" s="555"/>
      <c r="D357" s="555"/>
      <c r="E357" s="555"/>
      <c r="F357" s="555"/>
      <c r="G357" s="555"/>
      <c r="H357" s="256"/>
    </row>
  </sheetData>
  <sheetProtection algorithmName="SHA-512" hashValue="1jqn+HAAgXSHrGHEEvsLFbzMz5DdWV0TTMtau2T2gf+dL6qUVDkxEbl5ldV4+iBOCCygGtlY2GyAqNK1rzcY0w==" saltValue="dXnCXwSjuXH8+unFBevYZw==" spinCount="100000" sheet="1" objects="1" scenarios="1"/>
  <mergeCells count="59">
    <mergeCell ref="K90:N107"/>
    <mergeCell ref="B112:B115"/>
    <mergeCell ref="B69:I70"/>
    <mergeCell ref="D88:I89"/>
    <mergeCell ref="C14:I15"/>
    <mergeCell ref="E91:I92"/>
    <mergeCell ref="D95:I97"/>
    <mergeCell ref="E99:I100"/>
    <mergeCell ref="C64:I66"/>
    <mergeCell ref="C207:I207"/>
    <mergeCell ref="E93:I94"/>
    <mergeCell ref="C210:I210"/>
    <mergeCell ref="C112:I114"/>
    <mergeCell ref="D302:I303"/>
    <mergeCell ref="C234:I234"/>
    <mergeCell ref="C180:I180"/>
    <mergeCell ref="C134:I134"/>
    <mergeCell ref="C231:I231"/>
    <mergeCell ref="C252:I255"/>
    <mergeCell ref="C301:I301"/>
    <mergeCell ref="C270:I270"/>
    <mergeCell ref="C278:I278"/>
    <mergeCell ref="D279:I280"/>
    <mergeCell ref="C135:I135"/>
    <mergeCell ref="C176:I177"/>
    <mergeCell ref="D304:I304"/>
    <mergeCell ref="B357:G357"/>
    <mergeCell ref="B332:B349"/>
    <mergeCell ref="C332:I333"/>
    <mergeCell ref="D346:I346"/>
    <mergeCell ref="D305:I306"/>
    <mergeCell ref="B2:I3"/>
    <mergeCell ref="B5:I6"/>
    <mergeCell ref="D281:I281"/>
    <mergeCell ref="B118:B329"/>
    <mergeCell ref="D283:I285"/>
    <mergeCell ref="C154:I154"/>
    <mergeCell ref="B12:B67"/>
    <mergeCell ref="C59:I60"/>
    <mergeCell ref="B73:B80"/>
    <mergeCell ref="C118:I119"/>
    <mergeCell ref="C126:I126"/>
    <mergeCell ref="B86:B109"/>
    <mergeCell ref="D107:I108"/>
    <mergeCell ref="C237:I238"/>
    <mergeCell ref="D282:I282"/>
    <mergeCell ref="C239:I239"/>
    <mergeCell ref="K5:K6"/>
    <mergeCell ref="C55:I55"/>
    <mergeCell ref="C50:I50"/>
    <mergeCell ref="C51:I51"/>
    <mergeCell ref="C29:I29"/>
    <mergeCell ref="C24:I25"/>
    <mergeCell ref="C44:I44"/>
    <mergeCell ref="B8:I9"/>
    <mergeCell ref="K20:K22"/>
    <mergeCell ref="C33:I35"/>
    <mergeCell ref="K14:K16"/>
    <mergeCell ref="K18:K19"/>
  </mergeCells>
  <hyperlinks>
    <hyperlink ref="B357" r:id="rId1" xr:uid="{25F560B7-8DDB-415A-AF55-92C643FEBBE1}"/>
    <hyperlink ref="D74:G74" location="'2. Inhoud en instructies'!R86K1" display="1. Belang van objectieve data" xr:uid="{F50F8F1C-5B7F-4EE3-A8AB-A5B4C7736A0D}"/>
    <hyperlink ref="D75:G75" location="'2. Inhoud en instructies'!R111K1" display="2. Nulmeting bezoekers" xr:uid="{9B3B7281-1FDA-43E3-B018-45E92F6577D2}"/>
    <hyperlink ref="D76:G76" location="'2. Inhoud en instructies'!R118K1" display="3. Dataverzameling en -input" xr:uid="{38C5D0D2-3110-49D1-88D4-06581EB7014F}"/>
    <hyperlink ref="E77:F77" location="'2. Inhoud en instructies'!R126K1" display="Modal split" xr:uid="{1A5DB847-424C-458B-B571-D0FBB286475A}"/>
    <hyperlink ref="E78:G78" location="'2. Inhoud en instructies'!R231K1" display="Fietspotentieel" xr:uid="{CE8FBBF9-DA7B-41D5-B231-02F401B98C6C}"/>
    <hyperlink ref="E79:G79" location="'2. Inhoud en instructies'!R270K1" display="Parkeerbezetting" xr:uid="{16A8EF72-C27C-49D4-A26C-4E6713705319}"/>
    <hyperlink ref="D80:G80" location="'2. Inhoud en instructies'!R332K1" display="4. Dashboard updaten" xr:uid="{FEFDE3C3-8708-4EAF-8A3C-191AEC454805}"/>
    <hyperlink ref="D120:F120" location="'2. Inhoud en instructies'!R126K1" display="Modal split" xr:uid="{DB81D2D5-8163-476F-A774-07CC6203950C}"/>
    <hyperlink ref="D121:F121" location="'2. Inhoud en instructies'!R231K1" display="Fietspotentieel" xr:uid="{6C98C109-E9CE-47F1-8E82-679BCFBAC294}"/>
    <hyperlink ref="D122:F122" location="'2. Inhoud en instructies'!R270K1" display="Parkeerbezetting" xr:uid="{009D1824-069D-4DB9-98A7-2DFB051D3F7C}"/>
  </hyperlinks>
  <pageMargins left="0.25" right="0.25" top="0.75" bottom="0.75" header="0.3" footer="0.3"/>
  <pageSetup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70DB6-BA1C-43CD-8A90-CA865B2F354D}">
  <sheetPr codeName="Blad8">
    <tabColor theme="7" tint="0.79998168889431442"/>
  </sheetPr>
  <dimension ref="B1:BA168"/>
  <sheetViews>
    <sheetView zoomScaleNormal="100" workbookViewId="0"/>
  </sheetViews>
  <sheetFormatPr defaultColWidth="8.81640625" defaultRowHeight="14.5"/>
  <cols>
    <col min="1" max="1" width="3.08984375" style="126" customWidth="1"/>
    <col min="2" max="2" width="3.36328125" style="126" customWidth="1"/>
    <col min="3" max="5" width="18.81640625" style="126" customWidth="1"/>
    <col min="6" max="6" width="16.6328125" style="126" hidden="1" customWidth="1"/>
    <col min="7" max="7" width="18.81640625" style="126" customWidth="1"/>
    <col min="8" max="8" width="4.81640625" style="126" customWidth="1"/>
    <col min="9" max="10" width="18.6328125" style="126" customWidth="1"/>
    <col min="11" max="15" width="15.90625" style="126" customWidth="1"/>
    <col min="16" max="16" width="22.1796875" style="126" customWidth="1"/>
    <col min="17" max="17" width="2.36328125" style="126" customWidth="1"/>
    <col min="18" max="18" width="3.54296875" style="126" customWidth="1"/>
    <col min="19" max="19" width="86.36328125" style="126" customWidth="1"/>
    <col min="20" max="20" width="10.08984375" style="126" customWidth="1"/>
    <col min="21" max="23" width="25.1796875" style="126" customWidth="1"/>
    <col min="24" max="24" width="5.1796875" style="126" customWidth="1"/>
    <col min="25" max="28" width="25.1796875" style="126" customWidth="1"/>
    <col min="29" max="53" width="12.90625" style="126" customWidth="1"/>
    <col min="54" max="16384" width="8.81640625" style="126"/>
  </cols>
  <sheetData>
    <row r="1" spans="2:53" ht="10" customHeight="1"/>
    <row r="2" spans="2:53" ht="18.5" customHeight="1">
      <c r="B2" s="562" t="s">
        <v>283</v>
      </c>
      <c r="C2" s="562"/>
      <c r="D2" s="562"/>
      <c r="E2" s="562"/>
      <c r="F2" s="562"/>
      <c r="G2" s="562"/>
      <c r="H2" s="562"/>
      <c r="I2" s="562"/>
      <c r="J2" s="562"/>
      <c r="K2" s="562"/>
      <c r="L2" s="562"/>
      <c r="M2" s="562"/>
      <c r="N2" s="562"/>
      <c r="O2" s="562"/>
      <c r="P2" s="562"/>
      <c r="Q2" s="562"/>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row>
    <row r="3" spans="2:53" ht="18.5" customHeight="1">
      <c r="B3" s="562"/>
      <c r="C3" s="562"/>
      <c r="D3" s="562"/>
      <c r="E3" s="562"/>
      <c r="F3" s="562"/>
      <c r="G3" s="562"/>
      <c r="H3" s="562"/>
      <c r="I3" s="562"/>
      <c r="J3" s="562"/>
      <c r="K3" s="562"/>
      <c r="L3" s="562"/>
      <c r="M3" s="562"/>
      <c r="N3" s="562"/>
      <c r="O3" s="562"/>
      <c r="P3" s="562"/>
      <c r="Q3" s="562"/>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row>
    <row r="4" spans="2:53" ht="14.5" customHeight="1">
      <c r="B4" s="140"/>
      <c r="C4" s="140"/>
      <c r="D4" s="140"/>
      <c r="E4" s="140"/>
      <c r="F4" s="140"/>
      <c r="G4" s="140"/>
      <c r="H4" s="140"/>
      <c r="I4" s="140"/>
      <c r="J4" s="140"/>
      <c r="K4" s="140"/>
      <c r="L4" s="140"/>
      <c r="M4" s="140"/>
      <c r="N4" s="140"/>
      <c r="O4" s="140"/>
      <c r="P4" s="140"/>
      <c r="Q4" s="140"/>
      <c r="R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row>
    <row r="5" spans="2:53" ht="23.5">
      <c r="B5" s="460" t="s">
        <v>284</v>
      </c>
      <c r="C5" s="461"/>
      <c r="D5" s="461"/>
      <c r="E5" s="461"/>
      <c r="F5" s="461"/>
      <c r="G5" s="461"/>
      <c r="H5" s="461"/>
      <c r="I5" s="461"/>
      <c r="J5" s="461"/>
      <c r="K5" s="461"/>
      <c r="L5" s="461"/>
      <c r="M5" s="461"/>
      <c r="N5" s="461"/>
      <c r="O5" s="461"/>
      <c r="P5" s="461"/>
      <c r="Q5" s="462"/>
      <c r="Z5" s="463"/>
      <c r="AA5" s="463"/>
      <c r="AB5" s="463"/>
      <c r="AC5" s="463"/>
      <c r="AD5" s="463"/>
      <c r="AE5" s="463"/>
      <c r="AF5" s="463"/>
      <c r="AG5" s="463"/>
      <c r="AH5" s="463"/>
      <c r="AI5" s="463"/>
      <c r="AJ5" s="463"/>
      <c r="AK5" s="463"/>
      <c r="AL5" s="463"/>
      <c r="AM5" s="463"/>
      <c r="AN5" s="463"/>
      <c r="AO5" s="463"/>
      <c r="AP5" s="463"/>
      <c r="AQ5" s="463"/>
      <c r="AR5" s="463"/>
      <c r="AS5" s="463"/>
      <c r="AT5" s="463"/>
      <c r="AU5" s="463"/>
      <c r="AV5" s="463"/>
      <c r="AW5" s="463"/>
      <c r="AX5" s="463"/>
      <c r="AY5" s="463"/>
      <c r="AZ5" s="463"/>
      <c r="BA5" s="463"/>
    </row>
    <row r="6" spans="2:53" ht="8.5" customHeight="1">
      <c r="B6" s="464"/>
      <c r="C6" s="150"/>
      <c r="D6" s="150"/>
      <c r="E6" s="150"/>
      <c r="F6" s="150"/>
      <c r="G6" s="150"/>
      <c r="H6" s="150"/>
      <c r="I6" s="150"/>
      <c r="J6" s="150"/>
      <c r="K6" s="150"/>
      <c r="L6" s="150"/>
      <c r="M6" s="150"/>
      <c r="N6" s="150"/>
      <c r="O6" s="150"/>
      <c r="P6" s="150"/>
      <c r="Q6" s="250"/>
      <c r="Z6" s="463"/>
      <c r="AA6" s="463"/>
      <c r="AB6" s="463"/>
      <c r="AC6" s="463"/>
      <c r="AD6" s="463"/>
      <c r="AE6" s="463"/>
      <c r="AF6" s="463"/>
      <c r="AG6" s="463"/>
      <c r="AH6" s="463"/>
      <c r="AI6" s="463"/>
      <c r="AJ6" s="463"/>
      <c r="AK6" s="463"/>
      <c r="AL6" s="463"/>
      <c r="AM6" s="463"/>
      <c r="AN6" s="463"/>
      <c r="AO6" s="463"/>
      <c r="AP6" s="463"/>
      <c r="AQ6" s="463"/>
      <c r="AR6" s="463"/>
      <c r="AS6" s="463"/>
      <c r="AT6" s="463"/>
      <c r="AU6" s="463"/>
      <c r="AV6" s="463"/>
      <c r="AW6" s="463"/>
      <c r="AX6" s="463"/>
      <c r="AY6" s="463"/>
      <c r="AZ6" s="463"/>
      <c r="BA6" s="463"/>
    </row>
    <row r="7" spans="2:53" ht="18.5" customHeight="1">
      <c r="B7" s="464"/>
      <c r="C7" s="376" t="s">
        <v>296</v>
      </c>
      <c r="D7" s="156"/>
      <c r="E7" s="156"/>
      <c r="F7" s="156"/>
      <c r="G7" s="156"/>
      <c r="H7" s="156"/>
      <c r="I7" s="156"/>
      <c r="J7" s="156"/>
      <c r="K7" s="156"/>
      <c r="L7" s="156"/>
      <c r="M7" s="156"/>
      <c r="N7" s="156"/>
      <c r="O7" s="156"/>
      <c r="P7" s="156"/>
      <c r="Q7" s="250"/>
    </row>
    <row r="8" spans="2:53" ht="18.5" customHeight="1">
      <c r="B8" s="464"/>
      <c r="C8" s="582" t="s">
        <v>300</v>
      </c>
      <c r="D8" s="582"/>
      <c r="E8" s="582"/>
      <c r="F8" s="582"/>
      <c r="G8" s="582"/>
      <c r="H8" s="582"/>
      <c r="I8" s="582"/>
      <c r="J8" s="582"/>
      <c r="K8" s="582"/>
      <c r="L8" s="582"/>
      <c r="M8" s="582"/>
      <c r="N8" s="582"/>
      <c r="O8" s="582"/>
      <c r="P8" s="582"/>
      <c r="Q8" s="250"/>
    </row>
    <row r="9" spans="2:53" ht="18.5" customHeight="1">
      <c r="B9" s="464"/>
      <c r="C9" s="582"/>
      <c r="D9" s="582"/>
      <c r="E9" s="582"/>
      <c r="F9" s="582"/>
      <c r="G9" s="582"/>
      <c r="H9" s="582"/>
      <c r="I9" s="582"/>
      <c r="J9" s="582"/>
      <c r="K9" s="582"/>
      <c r="L9" s="582"/>
      <c r="M9" s="582"/>
      <c r="N9" s="582"/>
      <c r="O9" s="582"/>
      <c r="P9" s="582"/>
      <c r="Q9" s="250"/>
    </row>
    <row r="10" spans="2:53" ht="18.5" customHeight="1">
      <c r="B10" s="464"/>
      <c r="C10" s="582"/>
      <c r="D10" s="582"/>
      <c r="E10" s="582"/>
      <c r="F10" s="582"/>
      <c r="G10" s="582"/>
      <c r="H10" s="582"/>
      <c r="I10" s="582"/>
      <c r="J10" s="582"/>
      <c r="K10" s="582"/>
      <c r="L10" s="582"/>
      <c r="M10" s="582"/>
      <c r="N10" s="582"/>
      <c r="O10" s="582"/>
      <c r="P10" s="582"/>
      <c r="Q10" s="250"/>
    </row>
    <row r="11" spans="2:53" ht="18.5" customHeight="1">
      <c r="B11" s="464"/>
      <c r="C11" s="629" t="s">
        <v>233</v>
      </c>
      <c r="D11" s="629"/>
      <c r="E11" s="629"/>
      <c r="F11" s="629"/>
      <c r="G11" s="629"/>
      <c r="H11" s="629"/>
      <c r="I11" s="629"/>
      <c r="J11" s="629"/>
      <c r="K11" s="629"/>
      <c r="L11" s="629"/>
      <c r="M11" s="629"/>
      <c r="N11" s="629"/>
      <c r="O11" s="629"/>
      <c r="P11" s="629"/>
      <c r="Q11" s="250"/>
    </row>
    <row r="12" spans="2:53" ht="18.5" customHeight="1">
      <c r="B12" s="464"/>
      <c r="C12" s="465" t="s">
        <v>231</v>
      </c>
      <c r="D12" s="466"/>
      <c r="E12" s="466"/>
      <c r="F12" s="466"/>
      <c r="G12" s="466"/>
      <c r="H12" s="466"/>
      <c r="I12" s="466"/>
      <c r="J12" s="466"/>
      <c r="K12" s="466"/>
      <c r="L12" s="466"/>
      <c r="M12" s="466"/>
      <c r="N12" s="466"/>
      <c r="O12" s="466"/>
      <c r="P12" s="466"/>
      <c r="Q12" s="250"/>
    </row>
    <row r="13" spans="2:53" ht="18.5" customHeight="1">
      <c r="B13" s="464"/>
      <c r="C13" s="631" t="s">
        <v>232</v>
      </c>
      <c r="D13" s="631"/>
      <c r="E13" s="631"/>
      <c r="F13" s="631"/>
      <c r="G13" s="631"/>
      <c r="H13" s="631"/>
      <c r="I13" s="631"/>
      <c r="J13" s="631"/>
      <c r="K13" s="631"/>
      <c r="L13" s="631"/>
      <c r="M13" s="631"/>
      <c r="N13" s="631"/>
      <c r="O13" s="631"/>
      <c r="P13" s="631"/>
      <c r="Q13" s="250"/>
    </row>
    <row r="14" spans="2:53" ht="5.5" customHeight="1">
      <c r="B14" s="464"/>
      <c r="C14" s="197"/>
      <c r="D14" s="197"/>
      <c r="E14" s="197"/>
      <c r="F14" s="197"/>
      <c r="G14" s="197"/>
      <c r="H14" s="197"/>
      <c r="I14" s="197"/>
      <c r="J14" s="197"/>
      <c r="K14" s="197"/>
      <c r="L14" s="197"/>
      <c r="M14" s="197"/>
      <c r="N14" s="197"/>
      <c r="O14" s="197"/>
      <c r="P14" s="197"/>
      <c r="Q14" s="250"/>
    </row>
    <row r="15" spans="2:53" ht="18.5" customHeight="1">
      <c r="B15" s="464"/>
      <c r="C15" s="582" t="s">
        <v>361</v>
      </c>
      <c r="D15" s="582"/>
      <c r="E15" s="582"/>
      <c r="F15" s="582"/>
      <c r="G15" s="582"/>
      <c r="H15" s="582"/>
      <c r="I15" s="582"/>
      <c r="J15" s="582"/>
      <c r="K15" s="582"/>
      <c r="L15" s="582"/>
      <c r="M15" s="582"/>
      <c r="N15" s="582"/>
      <c r="O15" s="582"/>
      <c r="P15" s="582"/>
      <c r="Q15" s="250"/>
    </row>
    <row r="16" spans="2:53" ht="9.5" customHeight="1">
      <c r="B16" s="464"/>
      <c r="C16" s="152"/>
      <c r="D16" s="152"/>
      <c r="E16" s="152"/>
      <c r="F16" s="152"/>
      <c r="G16" s="152"/>
      <c r="H16" s="152"/>
      <c r="I16" s="152"/>
      <c r="J16" s="152"/>
      <c r="K16" s="152"/>
      <c r="L16" s="152"/>
      <c r="M16" s="152"/>
      <c r="N16" s="152"/>
      <c r="O16" s="152"/>
      <c r="P16" s="152"/>
      <c r="Q16" s="250"/>
    </row>
    <row r="17" spans="2:31" ht="18.5" customHeight="1">
      <c r="B17" s="464"/>
      <c r="C17" s="376" t="s">
        <v>230</v>
      </c>
      <c r="D17" s="197"/>
      <c r="E17" s="197"/>
      <c r="F17" s="197"/>
      <c r="G17" s="197"/>
      <c r="H17" s="197"/>
      <c r="I17" s="197"/>
      <c r="J17" s="197"/>
      <c r="K17" s="197"/>
      <c r="L17" s="197"/>
      <c r="M17" s="197"/>
      <c r="N17" s="197"/>
      <c r="O17" s="197"/>
      <c r="P17" s="197"/>
      <c r="Q17" s="250"/>
    </row>
    <row r="18" spans="2:31" ht="18.5" customHeight="1">
      <c r="B18" s="464"/>
      <c r="C18" s="377" t="s">
        <v>341</v>
      </c>
      <c r="D18" s="197"/>
      <c r="E18" s="197"/>
      <c r="F18" s="197"/>
      <c r="G18" s="197"/>
      <c r="H18" s="197"/>
      <c r="I18" s="197"/>
      <c r="J18" s="197"/>
      <c r="K18" s="197"/>
      <c r="L18" s="197"/>
      <c r="M18" s="197"/>
      <c r="N18" s="197"/>
      <c r="O18" s="197"/>
      <c r="P18" s="197"/>
      <c r="Q18" s="250"/>
    </row>
    <row r="19" spans="2:31" ht="18.5" customHeight="1">
      <c r="B19" s="464"/>
      <c r="C19" s="612" t="s">
        <v>323</v>
      </c>
      <c r="D19" s="612"/>
      <c r="E19" s="612"/>
      <c r="F19" s="612"/>
      <c r="G19" s="612"/>
      <c r="H19" s="612"/>
      <c r="I19" s="612"/>
      <c r="J19" s="612"/>
      <c r="K19" s="612"/>
      <c r="L19" s="612"/>
      <c r="M19" s="612"/>
      <c r="N19" s="612"/>
      <c r="O19" s="612"/>
      <c r="P19" s="612"/>
      <c r="Q19" s="250"/>
    </row>
    <row r="20" spans="2:31" ht="18.5" customHeight="1">
      <c r="B20" s="464"/>
      <c r="C20" s="612"/>
      <c r="D20" s="612"/>
      <c r="E20" s="612"/>
      <c r="F20" s="612"/>
      <c r="G20" s="612"/>
      <c r="H20" s="612"/>
      <c r="I20" s="612"/>
      <c r="J20" s="612"/>
      <c r="K20" s="612"/>
      <c r="L20" s="612"/>
      <c r="M20" s="612"/>
      <c r="N20" s="612"/>
      <c r="O20" s="612"/>
      <c r="P20" s="612"/>
      <c r="Q20" s="250"/>
      <c r="S20" s="565" t="s">
        <v>324</v>
      </c>
      <c r="T20" s="158"/>
      <c r="U20" s="158"/>
      <c r="V20" s="158"/>
      <c r="W20" s="158"/>
      <c r="X20" s="158"/>
      <c r="Y20" s="158"/>
      <c r="Z20" s="158"/>
      <c r="AA20" s="158"/>
      <c r="AB20" s="158"/>
      <c r="AC20" s="158"/>
      <c r="AD20" s="158"/>
      <c r="AE20" s="158"/>
    </row>
    <row r="21" spans="2:31" ht="18.5" customHeight="1">
      <c r="B21" s="464"/>
      <c r="C21" s="612" t="s">
        <v>258</v>
      </c>
      <c r="D21" s="612"/>
      <c r="E21" s="612"/>
      <c r="F21" s="612"/>
      <c r="G21" s="612"/>
      <c r="H21" s="612"/>
      <c r="I21" s="612"/>
      <c r="J21" s="612"/>
      <c r="K21" s="612"/>
      <c r="L21" s="612"/>
      <c r="M21" s="612"/>
      <c r="N21" s="612"/>
      <c r="O21" s="612"/>
      <c r="P21" s="612"/>
      <c r="Q21" s="250"/>
      <c r="S21" s="565"/>
    </row>
    <row r="22" spans="2:31" ht="18.5" customHeight="1">
      <c r="B22" s="464"/>
      <c r="C22" s="612"/>
      <c r="D22" s="612"/>
      <c r="E22" s="612"/>
      <c r="F22" s="612"/>
      <c r="G22" s="612"/>
      <c r="H22" s="612"/>
      <c r="I22" s="612"/>
      <c r="J22" s="612"/>
      <c r="K22" s="612"/>
      <c r="L22" s="612"/>
      <c r="M22" s="612"/>
      <c r="N22" s="612"/>
      <c r="O22" s="612"/>
      <c r="P22" s="612"/>
      <c r="Q22" s="250"/>
    </row>
    <row r="23" spans="2:31" ht="25" customHeight="1">
      <c r="B23" s="464"/>
      <c r="C23" s="630" t="s">
        <v>339</v>
      </c>
      <c r="D23" s="630"/>
      <c r="E23" s="630"/>
      <c r="F23" s="630"/>
      <c r="G23" s="630"/>
      <c r="H23" s="630"/>
      <c r="I23" s="630"/>
      <c r="J23" s="630"/>
      <c r="K23" s="630"/>
      <c r="L23" s="630"/>
      <c r="M23" s="630"/>
      <c r="N23" s="630"/>
      <c r="O23" s="630"/>
      <c r="P23" s="630"/>
      <c r="Q23" s="250"/>
    </row>
    <row r="24" spans="2:31" ht="25" customHeight="1">
      <c r="B24" s="464"/>
      <c r="C24" s="630"/>
      <c r="D24" s="630"/>
      <c r="E24" s="630"/>
      <c r="F24" s="630"/>
      <c r="G24" s="630"/>
      <c r="H24" s="630"/>
      <c r="I24" s="630"/>
      <c r="J24" s="630"/>
      <c r="K24" s="630"/>
      <c r="L24" s="630"/>
      <c r="M24" s="630"/>
      <c r="N24" s="630"/>
      <c r="O24" s="630"/>
      <c r="P24" s="630"/>
      <c r="Q24" s="250"/>
    </row>
    <row r="25" spans="2:31" ht="18.5" customHeight="1">
      <c r="B25" s="464"/>
      <c r="C25" s="612" t="s">
        <v>234</v>
      </c>
      <c r="D25" s="612"/>
      <c r="E25" s="612"/>
      <c r="F25" s="612"/>
      <c r="G25" s="612"/>
      <c r="H25" s="612"/>
      <c r="I25" s="612"/>
      <c r="J25" s="612"/>
      <c r="K25" s="612"/>
      <c r="L25" s="612"/>
      <c r="M25" s="612"/>
      <c r="N25" s="612"/>
      <c r="O25" s="612"/>
      <c r="P25" s="612"/>
      <c r="Q25" s="250"/>
    </row>
    <row r="26" spans="2:31" ht="18.5" customHeight="1">
      <c r="B26" s="464"/>
      <c r="C26" s="612" t="s">
        <v>297</v>
      </c>
      <c r="D26" s="612"/>
      <c r="E26" s="612"/>
      <c r="F26" s="612"/>
      <c r="G26" s="612"/>
      <c r="H26" s="612"/>
      <c r="I26" s="612"/>
      <c r="J26" s="612"/>
      <c r="K26" s="612"/>
      <c r="L26" s="612"/>
      <c r="M26" s="612"/>
      <c r="N26" s="612"/>
      <c r="O26" s="612"/>
      <c r="P26" s="612"/>
      <c r="Q26" s="250"/>
    </row>
    <row r="27" spans="2:31" ht="18.5" customHeight="1">
      <c r="B27" s="464"/>
      <c r="C27" s="612"/>
      <c r="D27" s="612"/>
      <c r="E27" s="612"/>
      <c r="F27" s="612"/>
      <c r="G27" s="612"/>
      <c r="H27" s="612"/>
      <c r="I27" s="612"/>
      <c r="J27" s="612"/>
      <c r="K27" s="612"/>
      <c r="L27" s="612"/>
      <c r="M27" s="612"/>
      <c r="N27" s="612"/>
      <c r="O27" s="612"/>
      <c r="P27" s="612"/>
      <c r="Q27" s="250"/>
    </row>
    <row r="28" spans="2:31" ht="8.5" customHeight="1">
      <c r="B28" s="464"/>
      <c r="C28" s="197"/>
      <c r="D28" s="197"/>
      <c r="E28" s="197"/>
      <c r="F28" s="197"/>
      <c r="G28" s="197"/>
      <c r="H28" s="197"/>
      <c r="I28" s="197"/>
      <c r="J28" s="197"/>
      <c r="K28" s="197"/>
      <c r="L28" s="197"/>
      <c r="M28" s="197"/>
      <c r="N28" s="197"/>
      <c r="O28" s="197"/>
      <c r="P28" s="197"/>
      <c r="Q28" s="250"/>
    </row>
    <row r="29" spans="2:31" ht="18.5" customHeight="1">
      <c r="B29" s="464"/>
      <c r="C29" s="376" t="s">
        <v>113</v>
      </c>
      <c r="D29" s="197"/>
      <c r="E29" s="197"/>
      <c r="F29" s="197"/>
      <c r="G29" s="197"/>
      <c r="H29" s="197"/>
      <c r="I29" s="197"/>
      <c r="J29" s="197"/>
      <c r="K29" s="197"/>
      <c r="L29" s="197"/>
      <c r="M29" s="197"/>
      <c r="N29" s="197"/>
      <c r="O29" s="197"/>
      <c r="P29" s="197"/>
      <c r="Q29" s="250"/>
    </row>
    <row r="30" spans="2:31" ht="18.5" customHeight="1">
      <c r="B30" s="464"/>
      <c r="C30" s="582" t="s">
        <v>343</v>
      </c>
      <c r="D30" s="582"/>
      <c r="E30" s="582"/>
      <c r="F30" s="582"/>
      <c r="G30" s="582"/>
      <c r="H30" s="582"/>
      <c r="I30" s="582"/>
      <c r="J30" s="582"/>
      <c r="K30" s="582"/>
      <c r="L30" s="582"/>
      <c r="M30" s="582"/>
      <c r="N30" s="582"/>
      <c r="O30" s="582"/>
      <c r="P30" s="582"/>
      <c r="Q30" s="250"/>
    </row>
    <row r="31" spans="2:31" ht="18.5" customHeight="1">
      <c r="B31" s="464"/>
      <c r="C31" s="582" t="s">
        <v>350</v>
      </c>
      <c r="D31" s="582"/>
      <c r="E31" s="582"/>
      <c r="F31" s="582"/>
      <c r="G31" s="582"/>
      <c r="H31" s="582"/>
      <c r="I31" s="582"/>
      <c r="J31" s="582"/>
      <c r="K31" s="582"/>
      <c r="L31" s="582"/>
      <c r="M31" s="582"/>
      <c r="N31" s="582"/>
      <c r="O31" s="582"/>
      <c r="P31" s="582"/>
      <c r="Q31" s="250"/>
    </row>
    <row r="32" spans="2:31" ht="18.5" customHeight="1">
      <c r="B32" s="464"/>
      <c r="C32" s="582"/>
      <c r="D32" s="582"/>
      <c r="E32" s="582"/>
      <c r="F32" s="582"/>
      <c r="G32" s="582"/>
      <c r="H32" s="582"/>
      <c r="I32" s="582"/>
      <c r="J32" s="582"/>
      <c r="K32" s="582"/>
      <c r="L32" s="582"/>
      <c r="M32" s="582"/>
      <c r="N32" s="582"/>
      <c r="O32" s="582"/>
      <c r="P32" s="582"/>
      <c r="Q32" s="250"/>
    </row>
    <row r="33" spans="2:18" ht="42.5" customHeight="1">
      <c r="B33" s="464"/>
      <c r="C33" s="635" t="s">
        <v>368</v>
      </c>
      <c r="D33" s="635"/>
      <c r="E33" s="152"/>
      <c r="F33" s="152"/>
      <c r="G33" s="152"/>
      <c r="H33" s="152"/>
      <c r="I33" s="152"/>
      <c r="J33" s="152"/>
      <c r="K33" s="152"/>
      <c r="L33" s="152"/>
      <c r="M33" s="152"/>
      <c r="N33" s="152"/>
      <c r="O33" s="152"/>
      <c r="P33" s="152"/>
      <c r="Q33" s="250"/>
    </row>
    <row r="34" spans="2:18" ht="8.5" customHeight="1">
      <c r="B34" s="467"/>
      <c r="C34" s="468"/>
      <c r="D34" s="468"/>
      <c r="E34" s="468"/>
      <c r="F34" s="468"/>
      <c r="G34" s="468"/>
      <c r="H34" s="468"/>
      <c r="I34" s="468"/>
      <c r="J34" s="468"/>
      <c r="K34" s="468"/>
      <c r="L34" s="468"/>
      <c r="M34" s="468"/>
      <c r="N34" s="468"/>
      <c r="O34" s="468"/>
      <c r="P34" s="468"/>
      <c r="Q34" s="336"/>
    </row>
    <row r="35" spans="2:18" ht="18.5" customHeight="1">
      <c r="B35" s="469"/>
    </row>
    <row r="36" spans="2:18" ht="22.5" customHeight="1">
      <c r="B36" s="470" t="s">
        <v>221</v>
      </c>
      <c r="C36" s="471"/>
      <c r="D36" s="471"/>
      <c r="E36" s="471"/>
      <c r="F36" s="471"/>
      <c r="G36" s="471"/>
      <c r="H36" s="471"/>
      <c r="I36" s="471"/>
      <c r="J36" s="471"/>
      <c r="K36" s="471"/>
      <c r="L36" s="471"/>
      <c r="M36" s="471"/>
      <c r="N36" s="471"/>
      <c r="O36" s="471"/>
      <c r="P36" s="471"/>
      <c r="Q36" s="472"/>
    </row>
    <row r="37" spans="2:18" ht="8" customHeight="1">
      <c r="B37" s="464"/>
      <c r="Q37" s="250"/>
    </row>
    <row r="38" spans="2:18" ht="18.5" customHeight="1">
      <c r="B38" s="473"/>
      <c r="C38" s="634" t="s">
        <v>340</v>
      </c>
      <c r="D38" s="634"/>
      <c r="E38" s="634"/>
      <c r="F38" s="634"/>
      <c r="G38" s="634"/>
      <c r="H38" s="634"/>
      <c r="I38" s="634"/>
      <c r="J38" s="634"/>
      <c r="K38" s="634"/>
      <c r="L38" s="634"/>
      <c r="M38" s="634"/>
      <c r="N38" s="634"/>
      <c r="O38" s="634"/>
      <c r="P38" s="634"/>
      <c r="Q38" s="250"/>
      <c r="R38" s="474"/>
    </row>
    <row r="39" spans="2:18" ht="8.5" customHeight="1">
      <c r="B39" s="473"/>
      <c r="N39" s="475"/>
      <c r="O39" s="475"/>
      <c r="P39" s="476"/>
      <c r="Q39" s="250"/>
      <c r="R39" s="474"/>
    </row>
    <row r="40" spans="2:18" ht="18.5" customHeight="1">
      <c r="B40" s="473"/>
      <c r="C40" s="611" t="s">
        <v>342</v>
      </c>
      <c r="D40" s="611"/>
      <c r="E40" s="611"/>
      <c r="F40" s="611"/>
      <c r="G40" s="611"/>
      <c r="H40" s="611"/>
      <c r="I40" s="611"/>
      <c r="J40" s="611"/>
      <c r="K40" s="611"/>
      <c r="L40" s="611"/>
      <c r="M40" s="611"/>
      <c r="N40" s="611"/>
      <c r="O40" s="611"/>
      <c r="P40" s="611"/>
      <c r="Q40" s="250"/>
      <c r="R40" s="474"/>
    </row>
    <row r="41" spans="2:18" ht="18.5" customHeight="1">
      <c r="B41" s="473"/>
      <c r="C41" s="478" t="s">
        <v>298</v>
      </c>
      <c r="D41" s="479"/>
      <c r="E41" s="479"/>
      <c r="F41" s="479"/>
      <c r="G41" s="479"/>
      <c r="H41" s="479"/>
      <c r="I41" s="479"/>
      <c r="J41" s="479"/>
      <c r="K41" s="479"/>
      <c r="L41" s="479"/>
      <c r="M41" s="479"/>
      <c r="N41" s="480"/>
      <c r="O41" s="480"/>
      <c r="P41" s="481"/>
      <c r="Q41" s="250"/>
      <c r="R41" s="474"/>
    </row>
    <row r="42" spans="2:18" ht="18.5" customHeight="1">
      <c r="B42" s="473"/>
      <c r="N42" s="475"/>
      <c r="O42" s="475"/>
      <c r="P42" s="476"/>
      <c r="Q42" s="250"/>
      <c r="R42" s="474"/>
    </row>
    <row r="43" spans="2:18" ht="18.5" customHeight="1">
      <c r="B43" s="473"/>
      <c r="C43" s="373" t="s">
        <v>222</v>
      </c>
      <c r="D43" s="373" t="s">
        <v>238</v>
      </c>
      <c r="E43" s="373" t="s">
        <v>223</v>
      </c>
      <c r="N43" s="475"/>
      <c r="O43" s="475"/>
      <c r="P43" s="476"/>
      <c r="Q43" s="250"/>
      <c r="R43" s="474"/>
    </row>
    <row r="44" spans="2:18" ht="18.5" customHeight="1">
      <c r="B44" s="473"/>
      <c r="C44" s="380" t="s">
        <v>194</v>
      </c>
      <c r="D44" s="433">
        <v>45803</v>
      </c>
      <c r="E44" s="4"/>
      <c r="G44" s="663">
        <f>$E$52</f>
        <v>0</v>
      </c>
      <c r="H44" s="482"/>
      <c r="I44" s="482"/>
      <c r="N44" s="475"/>
      <c r="O44" s="475"/>
      <c r="P44" s="476"/>
      <c r="Q44" s="250"/>
      <c r="R44" s="474"/>
    </row>
    <row r="45" spans="2:18" ht="18.5" customHeight="1">
      <c r="B45" s="473"/>
      <c r="C45" s="380" t="s">
        <v>196</v>
      </c>
      <c r="D45" s="433"/>
      <c r="E45" s="4"/>
      <c r="G45" s="663">
        <f t="shared" ref="G45:G48" si="0">$E$52</f>
        <v>0</v>
      </c>
      <c r="H45" s="482"/>
      <c r="I45" s="482"/>
      <c r="N45" s="475"/>
      <c r="O45" s="475"/>
      <c r="P45" s="476"/>
      <c r="Q45" s="250"/>
      <c r="R45" s="474"/>
    </row>
    <row r="46" spans="2:18" ht="18.5" customHeight="1">
      <c r="B46" s="473"/>
      <c r="C46" s="380" t="s">
        <v>198</v>
      </c>
      <c r="D46" s="433"/>
      <c r="E46" s="4"/>
      <c r="G46" s="663">
        <f t="shared" si="0"/>
        <v>0</v>
      </c>
      <c r="H46" s="482"/>
      <c r="I46" s="482"/>
      <c r="N46" s="475"/>
      <c r="O46" s="475"/>
      <c r="P46" s="476"/>
      <c r="Q46" s="250"/>
      <c r="R46" s="474"/>
    </row>
    <row r="47" spans="2:18" ht="18.5" customHeight="1">
      <c r="B47" s="473"/>
      <c r="C47" s="380" t="s">
        <v>200</v>
      </c>
      <c r="D47" s="433"/>
      <c r="E47" s="4"/>
      <c r="G47" s="663">
        <f t="shared" si="0"/>
        <v>0</v>
      </c>
      <c r="H47" s="482"/>
      <c r="I47" s="482"/>
      <c r="N47" s="475"/>
      <c r="O47" s="475"/>
      <c r="P47" s="476"/>
      <c r="Q47" s="250"/>
      <c r="R47" s="474"/>
    </row>
    <row r="48" spans="2:18" ht="18.5" customHeight="1">
      <c r="B48" s="473"/>
      <c r="C48" s="380" t="s">
        <v>202</v>
      </c>
      <c r="D48" s="433"/>
      <c r="E48" s="4"/>
      <c r="G48" s="663">
        <f t="shared" si="0"/>
        <v>0</v>
      </c>
      <c r="H48" s="482"/>
      <c r="I48" s="482"/>
      <c r="N48" s="475"/>
      <c r="O48" s="475"/>
      <c r="P48" s="476"/>
      <c r="Q48" s="250"/>
      <c r="R48" s="474"/>
    </row>
    <row r="49" spans="2:18" ht="18.5" customHeight="1">
      <c r="B49" s="473"/>
      <c r="C49" s="380" t="s">
        <v>204</v>
      </c>
      <c r="D49" s="433"/>
      <c r="E49" s="4"/>
      <c r="G49" s="482"/>
      <c r="H49" s="482">
        <f t="shared" ref="H49:H50" si="1">$E$53</f>
        <v>0</v>
      </c>
      <c r="I49" s="482"/>
      <c r="N49" s="475"/>
      <c r="O49" s="475"/>
      <c r="P49" s="476"/>
      <c r="Q49" s="250"/>
      <c r="R49" s="474"/>
    </row>
    <row r="50" spans="2:18" ht="18.5" customHeight="1">
      <c r="B50" s="473"/>
      <c r="C50" s="380" t="s">
        <v>206</v>
      </c>
      <c r="D50" s="433"/>
      <c r="E50" s="4"/>
      <c r="G50" s="482"/>
      <c r="H50" s="482">
        <f t="shared" si="1"/>
        <v>0</v>
      </c>
      <c r="I50" s="482"/>
      <c r="N50" s="475"/>
      <c r="O50" s="475"/>
      <c r="P50" s="476"/>
      <c r="Q50" s="250"/>
      <c r="R50" s="474"/>
    </row>
    <row r="51" spans="2:18" ht="18.5" customHeight="1">
      <c r="B51" s="473"/>
      <c r="C51" s="619" t="s">
        <v>4</v>
      </c>
      <c r="D51" s="620"/>
      <c r="E51" s="13">
        <f>SUM(E44:E50)</f>
        <v>0</v>
      </c>
      <c r="N51" s="475"/>
      <c r="O51" s="475"/>
      <c r="P51" s="476"/>
      <c r="Q51" s="250"/>
      <c r="R51" s="474"/>
    </row>
    <row r="52" spans="2:18" ht="18.5" customHeight="1">
      <c r="B52" s="473"/>
      <c r="C52" s="617" t="s">
        <v>326</v>
      </c>
      <c r="D52" s="618"/>
      <c r="E52" s="419">
        <f>IF(SUM(E44:E48)=0,0,(AVERAGEIF(E44:E48,"&gt;0")))</f>
        <v>0</v>
      </c>
      <c r="N52" s="475"/>
      <c r="O52" s="475"/>
      <c r="P52" s="476"/>
      <c r="Q52" s="250"/>
      <c r="R52" s="474"/>
    </row>
    <row r="53" spans="2:18" ht="18.5" customHeight="1">
      <c r="B53" s="473"/>
      <c r="C53" s="418"/>
      <c r="D53" s="418" t="s">
        <v>327</v>
      </c>
      <c r="E53" s="417">
        <f>IF(SUM(E49:E50)=0,0,AVERAGEIF(E49:E50,"&gt;0"))</f>
        <v>0</v>
      </c>
      <c r="K53" s="161"/>
      <c r="L53" s="161"/>
      <c r="M53" s="161"/>
      <c r="N53" s="161"/>
      <c r="O53" s="161"/>
      <c r="P53" s="161"/>
      <c r="Q53" s="250"/>
      <c r="R53" s="474"/>
    </row>
    <row r="54" spans="2:18" ht="18.5" customHeight="1">
      <c r="B54" s="473"/>
      <c r="C54" s="386"/>
      <c r="D54" s="161"/>
      <c r="E54" s="161"/>
      <c r="K54" s="161"/>
      <c r="L54" s="161"/>
      <c r="M54" s="161"/>
      <c r="N54" s="161"/>
      <c r="O54" s="161"/>
      <c r="P54" s="161"/>
      <c r="Q54" s="250"/>
      <c r="R54" s="474"/>
    </row>
    <row r="55" spans="2:18" ht="12" hidden="1" customHeight="1">
      <c r="B55" s="473"/>
      <c r="C55" s="161">
        <f>MONTH(D44)</f>
        <v>5</v>
      </c>
      <c r="H55" s="161"/>
      <c r="I55" s="161"/>
      <c r="J55" s="161"/>
      <c r="K55" s="161"/>
      <c r="L55" s="161"/>
      <c r="M55" s="161"/>
      <c r="N55" s="161"/>
      <c r="O55" s="161"/>
      <c r="P55" s="161"/>
      <c r="Q55" s="250"/>
      <c r="R55" s="474"/>
    </row>
    <row r="56" spans="2:18" s="484" customFormat="1" ht="18.5" customHeight="1">
      <c r="B56" s="483"/>
      <c r="C56" s="614" t="s">
        <v>328</v>
      </c>
      <c r="D56" s="615"/>
      <c r="E56" s="616"/>
      <c r="H56" s="485"/>
      <c r="I56" s="485"/>
      <c r="J56" s="485"/>
      <c r="K56" s="485"/>
      <c r="L56" s="485"/>
      <c r="M56" s="485"/>
      <c r="N56" s="485"/>
      <c r="O56" s="485"/>
      <c r="P56" s="485"/>
      <c r="Q56" s="486"/>
      <c r="R56" s="487"/>
    </row>
    <row r="57" spans="2:18" ht="18.5" customHeight="1">
      <c r="B57" s="473"/>
      <c r="C57" s="621" t="s">
        <v>329</v>
      </c>
      <c r="D57" s="622"/>
      <c r="E57" s="420" t="str" cm="1">
        <f t="array" ref="E57">_xlfn.IFS(C55=1,"Januari",C55=2,"Februari",C55=3,"Maart",C55=4,"April",C55=5,"Mei",C55=6,"Juni",C55=7,"Juli",C55=8,"Augustus",C55=9,"September",C55=10,"Oktober",C55=11,"November",C55=12,"Decemeber")</f>
        <v>Mei</v>
      </c>
      <c r="F57" s="161"/>
      <c r="G57" s="161"/>
      <c r="H57" s="161"/>
      <c r="I57" s="161"/>
      <c r="J57" s="161"/>
      <c r="K57" s="161"/>
      <c r="L57" s="161"/>
      <c r="M57" s="161"/>
      <c r="N57" s="161"/>
      <c r="O57" s="161"/>
      <c r="P57" s="161"/>
      <c r="Q57" s="250"/>
      <c r="R57" s="474"/>
    </row>
    <row r="58" spans="2:18" ht="8.5" customHeight="1">
      <c r="B58" s="473"/>
      <c r="F58" s="161"/>
      <c r="G58" s="161"/>
      <c r="H58" s="161"/>
      <c r="I58" s="161"/>
      <c r="J58" s="161"/>
      <c r="K58" s="161"/>
      <c r="L58" s="161"/>
      <c r="M58" s="161"/>
      <c r="N58" s="161"/>
      <c r="O58" s="161"/>
      <c r="P58" s="161"/>
      <c r="Q58" s="250"/>
      <c r="R58" s="474"/>
    </row>
    <row r="59" spans="2:18" ht="25.5" customHeight="1">
      <c r="B59" s="473"/>
      <c r="C59" s="611" t="s">
        <v>336</v>
      </c>
      <c r="D59" s="611"/>
      <c r="E59" s="611"/>
      <c r="F59" s="611"/>
      <c r="G59" s="611"/>
      <c r="H59" s="611"/>
      <c r="I59" s="611"/>
      <c r="J59" s="611"/>
      <c r="K59" s="611"/>
      <c r="L59" s="611"/>
      <c r="M59" s="611"/>
      <c r="N59" s="611"/>
      <c r="O59" s="611"/>
      <c r="P59" s="611"/>
      <c r="Q59" s="250"/>
      <c r="R59" s="474"/>
    </row>
    <row r="60" spans="2:18" ht="25.5" customHeight="1">
      <c r="B60" s="473"/>
      <c r="C60" s="611"/>
      <c r="D60" s="611"/>
      <c r="E60" s="611"/>
      <c r="F60" s="611"/>
      <c r="G60" s="611"/>
      <c r="H60" s="611"/>
      <c r="I60" s="611"/>
      <c r="J60" s="611"/>
      <c r="K60" s="611"/>
      <c r="L60" s="611"/>
      <c r="M60" s="611"/>
      <c r="N60" s="611"/>
      <c r="O60" s="611"/>
      <c r="P60" s="611"/>
      <c r="Q60" s="250"/>
      <c r="R60" s="474"/>
    </row>
    <row r="61" spans="2:18" ht="10" customHeight="1">
      <c r="B61" s="473"/>
      <c r="C61" s="477"/>
      <c r="D61" s="477"/>
      <c r="E61" s="477"/>
      <c r="F61" s="477"/>
      <c r="G61" s="477"/>
      <c r="H61" s="477"/>
      <c r="I61" s="477"/>
      <c r="J61" s="477"/>
      <c r="K61" s="477"/>
      <c r="L61" s="477"/>
      <c r="M61" s="477"/>
      <c r="N61" s="477"/>
      <c r="O61" s="477"/>
      <c r="P61" s="477"/>
      <c r="Q61" s="250"/>
      <c r="R61" s="474"/>
    </row>
    <row r="62" spans="2:18" ht="18.5" customHeight="1">
      <c r="B62" s="473"/>
      <c r="C62" s="623" t="s">
        <v>330</v>
      </c>
      <c r="D62" s="623"/>
      <c r="E62" s="623"/>
      <c r="F62" s="150"/>
      <c r="G62" s="150"/>
      <c r="H62" s="150"/>
      <c r="I62" s="150"/>
      <c r="J62" s="150"/>
      <c r="K62" s="150"/>
      <c r="L62" s="150"/>
      <c r="M62" s="150"/>
      <c r="N62" s="150"/>
      <c r="O62" s="150"/>
      <c r="P62" s="150"/>
      <c r="Q62" s="250"/>
      <c r="R62" s="474"/>
    </row>
    <row r="63" spans="2:18" ht="5.5" customHeight="1">
      <c r="B63" s="473"/>
      <c r="F63" s="161"/>
      <c r="G63" s="161"/>
      <c r="H63" s="161"/>
      <c r="I63" s="161"/>
      <c r="J63" s="161"/>
      <c r="K63" s="161"/>
      <c r="L63" s="161"/>
      <c r="M63" s="161"/>
      <c r="N63" s="161"/>
      <c r="O63" s="161"/>
      <c r="P63" s="161"/>
      <c r="Q63" s="250"/>
      <c r="R63" s="474"/>
    </row>
    <row r="64" spans="2:18" ht="18.5" customHeight="1">
      <c r="B64" s="473"/>
      <c r="C64" s="624" t="s">
        <v>325</v>
      </c>
      <c r="D64" s="624"/>
      <c r="E64" s="624"/>
      <c r="F64" s="207"/>
      <c r="H64" s="488"/>
      <c r="I64" s="488"/>
      <c r="K64" s="161"/>
      <c r="L64" s="161"/>
      <c r="M64" s="161"/>
      <c r="N64" s="161"/>
      <c r="O64" s="161"/>
      <c r="P64" s="161"/>
      <c r="Q64" s="250"/>
      <c r="R64" s="474"/>
    </row>
    <row r="65" spans="2:18" ht="18.5" customHeight="1">
      <c r="B65" s="473"/>
      <c r="C65" s="632" t="s">
        <v>194</v>
      </c>
      <c r="D65" s="632"/>
      <c r="E65" s="632"/>
      <c r="F65" s="161"/>
      <c r="G65" s="489" t="s">
        <v>331</v>
      </c>
      <c r="H65" s="488"/>
      <c r="I65" s="488"/>
      <c r="K65" s="161"/>
      <c r="L65" s="161"/>
      <c r="M65" s="161"/>
      <c r="N65" s="161"/>
      <c r="O65" s="161"/>
      <c r="P65" s="161"/>
      <c r="Q65" s="250"/>
      <c r="R65" s="474"/>
    </row>
    <row r="66" spans="2:18" ht="4.5" customHeight="1">
      <c r="B66" s="473"/>
      <c r="F66" s="161"/>
      <c r="G66" s="488"/>
      <c r="H66" s="488"/>
      <c r="I66" s="488"/>
      <c r="J66" s="161"/>
      <c r="K66" s="161"/>
      <c r="L66" s="161"/>
      <c r="M66" s="161"/>
      <c r="N66" s="161"/>
      <c r="O66" s="161"/>
      <c r="P66" s="161"/>
      <c r="Q66" s="250"/>
      <c r="R66" s="474"/>
    </row>
    <row r="67" spans="2:18" ht="19" customHeight="1">
      <c r="B67" s="473"/>
      <c r="C67" s="628" t="s">
        <v>325</v>
      </c>
      <c r="D67" s="628"/>
      <c r="E67" s="628"/>
      <c r="F67" s="161"/>
      <c r="G67" s="488"/>
      <c r="H67" s="488"/>
      <c r="I67" s="488"/>
      <c r="J67" s="161"/>
      <c r="K67" s="161"/>
      <c r="L67" s="161"/>
      <c r="M67" s="161"/>
      <c r="N67" s="161"/>
      <c r="O67" s="161"/>
      <c r="P67" s="161"/>
      <c r="Q67" s="250"/>
      <c r="R67" s="474"/>
    </row>
    <row r="68" spans="2:18" ht="19" customHeight="1">
      <c r="B68" s="473"/>
      <c r="C68" s="633" t="s">
        <v>204</v>
      </c>
      <c r="D68" s="633"/>
      <c r="E68" s="633"/>
      <c r="F68" s="161"/>
      <c r="G68" s="489" t="s">
        <v>331</v>
      </c>
      <c r="H68" s="488"/>
      <c r="I68" s="488"/>
      <c r="J68" s="161"/>
      <c r="K68" s="161"/>
      <c r="L68" s="161"/>
      <c r="M68" s="161"/>
      <c r="N68" s="161"/>
      <c r="O68" s="161"/>
      <c r="P68" s="161"/>
      <c r="Q68" s="250"/>
      <c r="R68" s="474"/>
    </row>
    <row r="69" spans="2:18" ht="20" customHeight="1">
      <c r="B69" s="473"/>
      <c r="F69" s="161"/>
      <c r="G69" s="161"/>
      <c r="H69" s="161"/>
      <c r="I69" s="161"/>
      <c r="J69" s="161"/>
      <c r="K69" s="161"/>
      <c r="L69" s="161"/>
      <c r="M69" s="161"/>
      <c r="N69" s="161"/>
      <c r="O69" s="161"/>
      <c r="P69" s="161"/>
      <c r="Q69" s="250"/>
      <c r="R69" s="474"/>
    </row>
    <row r="70" spans="2:18" ht="18.5" customHeight="1">
      <c r="B70" s="473"/>
      <c r="C70" s="610" t="s">
        <v>241</v>
      </c>
      <c r="D70" s="610"/>
      <c r="E70" s="610"/>
      <c r="F70" s="610"/>
      <c r="G70" s="610"/>
      <c r="H70" s="610"/>
      <c r="I70" s="610"/>
      <c r="J70" s="610"/>
      <c r="K70" s="610"/>
      <c r="L70" s="610"/>
      <c r="M70" s="610"/>
      <c r="N70" s="610"/>
      <c r="O70" s="610"/>
      <c r="P70" s="610"/>
      <c r="Q70" s="250"/>
      <c r="R70" s="474"/>
    </row>
    <row r="71" spans="2:18" ht="8.5" customHeight="1">
      <c r="B71" s="473"/>
      <c r="N71" s="475"/>
      <c r="O71" s="475"/>
      <c r="P71" s="476"/>
      <c r="Q71" s="250"/>
      <c r="R71" s="474"/>
    </row>
    <row r="72" spans="2:18" ht="16" customHeight="1">
      <c r="B72" s="473"/>
      <c r="C72" s="490" t="s">
        <v>337</v>
      </c>
      <c r="D72" s="491"/>
      <c r="E72" s="492"/>
      <c r="F72" s="492"/>
      <c r="G72" s="492"/>
      <c r="N72" s="475"/>
      <c r="O72" s="475"/>
      <c r="P72" s="476"/>
      <c r="Q72" s="250"/>
      <c r="R72" s="474"/>
    </row>
    <row r="73" spans="2:18" ht="29.5" customHeight="1">
      <c r="B73" s="473"/>
      <c r="C73" s="421" t="str">
        <f>C65</f>
        <v>Maandag</v>
      </c>
      <c r="D73" s="492"/>
      <c r="E73" s="492"/>
      <c r="F73" s="492"/>
      <c r="G73" s="492"/>
      <c r="H73" s="492"/>
      <c r="N73" s="475"/>
      <c r="O73" s="475"/>
      <c r="P73" s="476"/>
      <c r="Q73" s="250"/>
      <c r="R73" s="474"/>
    </row>
    <row r="74" spans="2:18" ht="10" customHeight="1">
      <c r="B74" s="473"/>
      <c r="C74" s="492"/>
      <c r="D74" s="491"/>
      <c r="E74" s="492"/>
      <c r="F74" s="492"/>
      <c r="G74" s="492"/>
      <c r="H74" s="492"/>
      <c r="N74" s="475"/>
      <c r="O74" s="475"/>
      <c r="P74" s="476"/>
      <c r="Q74" s="250"/>
      <c r="R74" s="474"/>
    </row>
    <row r="75" spans="2:18" ht="18" customHeight="1">
      <c r="B75" s="473"/>
      <c r="C75" s="493" t="s">
        <v>335</v>
      </c>
      <c r="E75" s="387"/>
      <c r="F75" s="161"/>
      <c r="G75" s="161"/>
      <c r="H75" s="161"/>
      <c r="I75" s="161"/>
      <c r="J75" s="161"/>
      <c r="K75" s="161"/>
      <c r="L75" s="161"/>
      <c r="M75" s="161"/>
      <c r="N75" s="161"/>
      <c r="O75" s="161"/>
      <c r="P75" s="161"/>
      <c r="Q75" s="250"/>
      <c r="R75" s="474"/>
    </row>
    <row r="76" spans="2:18" ht="18" customHeight="1">
      <c r="B76" s="473"/>
      <c r="C76" s="611" t="s">
        <v>338</v>
      </c>
      <c r="D76" s="611"/>
      <c r="E76" s="611"/>
      <c r="F76" s="611"/>
      <c r="G76" s="611"/>
      <c r="H76" s="611"/>
      <c r="I76" s="611"/>
      <c r="J76" s="611"/>
      <c r="K76" s="611"/>
      <c r="L76" s="611"/>
      <c r="M76" s="611"/>
      <c r="N76" s="611"/>
      <c r="O76" s="611"/>
      <c r="P76" s="611"/>
      <c r="Q76" s="250"/>
      <c r="R76" s="474"/>
    </row>
    <row r="77" spans="2:18" ht="18" customHeight="1">
      <c r="B77" s="473"/>
      <c r="C77" s="611"/>
      <c r="D77" s="611"/>
      <c r="E77" s="611"/>
      <c r="F77" s="611"/>
      <c r="G77" s="611"/>
      <c r="H77" s="611"/>
      <c r="I77" s="611"/>
      <c r="J77" s="611"/>
      <c r="K77" s="611"/>
      <c r="L77" s="611"/>
      <c r="M77" s="611"/>
      <c r="N77" s="611"/>
      <c r="O77" s="611"/>
      <c r="P77" s="611"/>
      <c r="Q77" s="250"/>
      <c r="R77" s="474"/>
    </row>
    <row r="78" spans="2:18" ht="18" customHeight="1">
      <c r="B78" s="473"/>
      <c r="C78" s="611"/>
      <c r="D78" s="611"/>
      <c r="E78" s="611"/>
      <c r="F78" s="611"/>
      <c r="G78" s="611"/>
      <c r="H78" s="611"/>
      <c r="I78" s="611"/>
      <c r="J78" s="611"/>
      <c r="K78" s="611"/>
      <c r="L78" s="611"/>
      <c r="M78" s="611"/>
      <c r="N78" s="611"/>
      <c r="O78" s="611"/>
      <c r="P78" s="611"/>
      <c r="Q78" s="250"/>
      <c r="R78" s="474"/>
    </row>
    <row r="79" spans="2:18" ht="18.5" customHeight="1">
      <c r="B79" s="473"/>
      <c r="C79" s="493" t="s">
        <v>332</v>
      </c>
      <c r="E79" s="387"/>
      <c r="F79" s="161"/>
      <c r="G79" s="161"/>
      <c r="H79" s="161"/>
      <c r="I79" s="161"/>
      <c r="J79" s="161"/>
      <c r="K79" s="161"/>
      <c r="L79" s="161"/>
      <c r="M79" s="161"/>
      <c r="N79" s="161"/>
      <c r="O79" s="161"/>
      <c r="P79" s="161"/>
      <c r="Q79" s="250"/>
      <c r="R79" s="474"/>
    </row>
    <row r="80" spans="2:18" ht="18.5" customHeight="1">
      <c r="B80" s="473"/>
      <c r="C80" s="602" t="s">
        <v>333</v>
      </c>
      <c r="D80" s="602"/>
      <c r="E80" s="602"/>
      <c r="F80" s="602"/>
      <c r="G80" s="602"/>
      <c r="H80" s="602"/>
      <c r="I80" s="602"/>
      <c r="J80" s="602"/>
      <c r="K80" s="602"/>
      <c r="L80" s="602"/>
      <c r="M80" s="602"/>
      <c r="N80" s="602"/>
      <c r="O80" s="602"/>
      <c r="P80" s="602"/>
      <c r="Q80" s="423"/>
      <c r="R80" s="474"/>
    </row>
    <row r="81" spans="2:18" ht="18.5" customHeight="1">
      <c r="B81" s="473"/>
      <c r="C81" s="602"/>
      <c r="D81" s="602"/>
      <c r="E81" s="602"/>
      <c r="F81" s="602"/>
      <c r="G81" s="602"/>
      <c r="H81" s="602"/>
      <c r="I81" s="602"/>
      <c r="J81" s="602"/>
      <c r="K81" s="602"/>
      <c r="L81" s="602"/>
      <c r="M81" s="602"/>
      <c r="N81" s="602"/>
      <c r="O81" s="602"/>
      <c r="P81" s="602"/>
      <c r="Q81" s="423"/>
      <c r="R81" s="474"/>
    </row>
    <row r="82" spans="2:18" ht="18.5" customHeight="1">
      <c r="B82" s="473"/>
      <c r="Q82" s="250"/>
      <c r="R82" s="474"/>
    </row>
    <row r="83" spans="2:18" ht="30.5" customHeight="1">
      <c r="B83" s="473"/>
      <c r="C83" s="378" t="s">
        <v>239</v>
      </c>
      <c r="D83" s="378" t="s">
        <v>192</v>
      </c>
      <c r="E83" s="378" t="s">
        <v>193</v>
      </c>
      <c r="F83" s="382" t="s">
        <v>240</v>
      </c>
      <c r="G83" s="379" t="s">
        <v>191</v>
      </c>
      <c r="I83" s="421" t="str">
        <f>C65</f>
        <v>Maandag</v>
      </c>
      <c r="Q83" s="250"/>
      <c r="R83" s="474"/>
    </row>
    <row r="84" spans="2:18" ht="18.5" customHeight="1">
      <c r="B84" s="473"/>
      <c r="C84" s="390" t="s">
        <v>235</v>
      </c>
      <c r="D84" s="4"/>
      <c r="E84" s="4"/>
      <c r="F84" s="454">
        <f t="shared" ref="F84:F102" si="2">-ABS(E84)</f>
        <v>0</v>
      </c>
      <c r="G84" s="10">
        <f>E84+D84</f>
        <v>0</v>
      </c>
      <c r="Q84" s="250"/>
      <c r="R84" s="474"/>
    </row>
    <row r="85" spans="2:18" ht="18.5" customHeight="1">
      <c r="B85" s="473"/>
      <c r="C85" s="390" t="s">
        <v>236</v>
      </c>
      <c r="D85" s="4"/>
      <c r="E85" s="4"/>
      <c r="F85" s="454">
        <f t="shared" si="2"/>
        <v>0</v>
      </c>
      <c r="G85" s="10">
        <f t="shared" ref="G85:G102" si="3">G84-E85+D85</f>
        <v>0</v>
      </c>
      <c r="Q85" s="250"/>
      <c r="R85" s="474"/>
    </row>
    <row r="86" spans="2:18" ht="18.5" customHeight="1">
      <c r="B86" s="473"/>
      <c r="C86" s="390" t="s">
        <v>195</v>
      </c>
      <c r="D86" s="4"/>
      <c r="E86" s="4"/>
      <c r="F86" s="454">
        <f t="shared" si="2"/>
        <v>0</v>
      </c>
      <c r="G86" s="10">
        <f t="shared" si="3"/>
        <v>0</v>
      </c>
      <c r="Q86" s="250"/>
      <c r="R86" s="474"/>
    </row>
    <row r="87" spans="2:18" ht="18.5" customHeight="1">
      <c r="B87" s="473"/>
      <c r="C87" s="390" t="s">
        <v>197</v>
      </c>
      <c r="D87" s="4"/>
      <c r="E87" s="4"/>
      <c r="F87" s="454">
        <f t="shared" si="2"/>
        <v>0</v>
      </c>
      <c r="G87" s="10">
        <f t="shared" si="3"/>
        <v>0</v>
      </c>
      <c r="Q87" s="250"/>
      <c r="R87" s="474"/>
    </row>
    <row r="88" spans="2:18" ht="18.5" customHeight="1">
      <c r="B88" s="473"/>
      <c r="C88" s="390" t="s">
        <v>199</v>
      </c>
      <c r="D88" s="4"/>
      <c r="E88" s="4"/>
      <c r="F88" s="454">
        <f>-ABS(E88)</f>
        <v>0</v>
      </c>
      <c r="G88" s="10">
        <f>G87-E88+D88</f>
        <v>0</v>
      </c>
      <c r="Q88" s="250"/>
      <c r="R88" s="474"/>
    </row>
    <row r="89" spans="2:18" ht="18.5" customHeight="1">
      <c r="B89" s="473"/>
      <c r="C89" s="390" t="s">
        <v>201</v>
      </c>
      <c r="D89" s="4"/>
      <c r="E89" s="4"/>
      <c r="F89" s="454">
        <f t="shared" si="2"/>
        <v>0</v>
      </c>
      <c r="G89" s="10">
        <f t="shared" si="3"/>
        <v>0</v>
      </c>
      <c r="Q89" s="250"/>
      <c r="R89" s="474"/>
    </row>
    <row r="90" spans="2:18" ht="18.5" customHeight="1">
      <c r="B90" s="473"/>
      <c r="C90" s="390" t="s">
        <v>203</v>
      </c>
      <c r="D90" s="4"/>
      <c r="E90" s="4"/>
      <c r="F90" s="454">
        <f t="shared" si="2"/>
        <v>0</v>
      </c>
      <c r="G90" s="10">
        <f t="shared" si="3"/>
        <v>0</v>
      </c>
      <c r="Q90" s="250"/>
      <c r="R90" s="474"/>
    </row>
    <row r="91" spans="2:18" ht="18.5" customHeight="1">
      <c r="B91" s="473"/>
      <c r="C91" s="390" t="s">
        <v>205</v>
      </c>
      <c r="D91" s="4"/>
      <c r="E91" s="4"/>
      <c r="F91" s="454">
        <f t="shared" si="2"/>
        <v>0</v>
      </c>
      <c r="G91" s="10">
        <f t="shared" si="3"/>
        <v>0</v>
      </c>
      <c r="H91" s="383"/>
      <c r="I91" s="383"/>
      <c r="Q91" s="250"/>
      <c r="R91" s="474"/>
    </row>
    <row r="92" spans="2:18" ht="18.5" customHeight="1">
      <c r="B92" s="473"/>
      <c r="C92" s="390" t="s">
        <v>207</v>
      </c>
      <c r="D92" s="4"/>
      <c r="E92" s="4"/>
      <c r="F92" s="454">
        <f t="shared" si="2"/>
        <v>0</v>
      </c>
      <c r="G92" s="10">
        <f t="shared" si="3"/>
        <v>0</v>
      </c>
      <c r="H92" s="384"/>
      <c r="I92" s="384"/>
      <c r="Q92" s="250"/>
      <c r="R92" s="474"/>
    </row>
    <row r="93" spans="2:18" ht="18.5" customHeight="1">
      <c r="B93" s="473"/>
      <c r="C93" s="390" t="s">
        <v>208</v>
      </c>
      <c r="D93" s="4"/>
      <c r="E93" s="4"/>
      <c r="F93" s="454">
        <f t="shared" si="2"/>
        <v>0</v>
      </c>
      <c r="G93" s="10">
        <f t="shared" si="3"/>
        <v>0</v>
      </c>
      <c r="H93" s="385"/>
      <c r="I93" s="385"/>
      <c r="Q93" s="250"/>
      <c r="R93" s="474"/>
    </row>
    <row r="94" spans="2:18" ht="18.5" customHeight="1">
      <c r="B94" s="473"/>
      <c r="C94" s="390" t="s">
        <v>209</v>
      </c>
      <c r="D94" s="4"/>
      <c r="E94" s="4"/>
      <c r="F94" s="454">
        <f t="shared" si="2"/>
        <v>0</v>
      </c>
      <c r="G94" s="10">
        <f t="shared" si="3"/>
        <v>0</v>
      </c>
      <c r="Q94" s="250"/>
      <c r="R94" s="474"/>
    </row>
    <row r="95" spans="2:18" ht="18.5" customHeight="1">
      <c r="B95" s="473"/>
      <c r="C95" s="390" t="s">
        <v>210</v>
      </c>
      <c r="D95" s="4"/>
      <c r="E95" s="4"/>
      <c r="F95" s="454">
        <f t="shared" si="2"/>
        <v>0</v>
      </c>
      <c r="G95" s="10">
        <f t="shared" si="3"/>
        <v>0</v>
      </c>
      <c r="H95" s="494"/>
      <c r="I95" s="494"/>
      <c r="Q95" s="250"/>
      <c r="R95" s="474"/>
    </row>
    <row r="96" spans="2:18" ht="18.5" customHeight="1">
      <c r="B96" s="473"/>
      <c r="C96" s="390" t="s">
        <v>211</v>
      </c>
      <c r="D96" s="4"/>
      <c r="E96" s="4"/>
      <c r="F96" s="454">
        <f t="shared" si="2"/>
        <v>0</v>
      </c>
      <c r="G96" s="10">
        <f t="shared" si="3"/>
        <v>0</v>
      </c>
      <c r="H96" s="469"/>
      <c r="I96" s="469"/>
      <c r="Q96" s="250"/>
      <c r="R96" s="474"/>
    </row>
    <row r="97" spans="2:18" ht="18.5" customHeight="1">
      <c r="B97" s="473"/>
      <c r="C97" s="390" t="s">
        <v>212</v>
      </c>
      <c r="D97" s="4"/>
      <c r="E97" s="4"/>
      <c r="F97" s="454">
        <f t="shared" si="2"/>
        <v>0</v>
      </c>
      <c r="G97" s="10">
        <f t="shared" si="3"/>
        <v>0</v>
      </c>
      <c r="H97" s="469"/>
      <c r="I97" s="469"/>
      <c r="J97" s="469"/>
      <c r="Q97" s="250"/>
      <c r="R97" s="474"/>
    </row>
    <row r="98" spans="2:18" ht="18.5" customHeight="1">
      <c r="B98" s="473"/>
      <c r="C98" s="390" t="s">
        <v>213</v>
      </c>
      <c r="D98" s="4"/>
      <c r="E98" s="4"/>
      <c r="F98" s="454">
        <f t="shared" si="2"/>
        <v>0</v>
      </c>
      <c r="G98" s="10">
        <f t="shared" si="3"/>
        <v>0</v>
      </c>
      <c r="H98" s="469"/>
      <c r="I98" s="469"/>
      <c r="J98" s="469"/>
      <c r="Q98" s="250"/>
      <c r="R98" s="474"/>
    </row>
    <row r="99" spans="2:18" ht="18.5" customHeight="1">
      <c r="B99" s="473"/>
      <c r="C99" s="390" t="s">
        <v>214</v>
      </c>
      <c r="D99" s="4"/>
      <c r="E99" s="4"/>
      <c r="F99" s="454">
        <f t="shared" si="2"/>
        <v>0</v>
      </c>
      <c r="G99" s="10">
        <f t="shared" si="3"/>
        <v>0</v>
      </c>
      <c r="H99" s="469"/>
      <c r="I99" s="469"/>
      <c r="J99" s="469"/>
      <c r="Q99" s="250"/>
      <c r="R99" s="474"/>
    </row>
    <row r="100" spans="2:18" ht="18.5" customHeight="1">
      <c r="B100" s="473"/>
      <c r="C100" s="390" t="s">
        <v>215</v>
      </c>
      <c r="D100" s="4"/>
      <c r="E100" s="4"/>
      <c r="F100" s="454">
        <f t="shared" si="2"/>
        <v>0</v>
      </c>
      <c r="G100" s="10">
        <f t="shared" si="3"/>
        <v>0</v>
      </c>
      <c r="H100" s="469"/>
      <c r="I100" s="469"/>
      <c r="J100" s="469"/>
      <c r="Q100" s="250"/>
      <c r="R100" s="474"/>
    </row>
    <row r="101" spans="2:18" ht="18.5" customHeight="1">
      <c r="B101" s="473"/>
      <c r="C101" s="390" t="s">
        <v>216</v>
      </c>
      <c r="D101" s="4"/>
      <c r="E101" s="4"/>
      <c r="F101" s="454">
        <f t="shared" si="2"/>
        <v>0</v>
      </c>
      <c r="G101" s="10">
        <f t="shared" si="3"/>
        <v>0</v>
      </c>
      <c r="H101" s="469"/>
      <c r="I101" s="469"/>
      <c r="J101" s="469"/>
      <c r="Q101" s="250"/>
      <c r="R101" s="474"/>
    </row>
    <row r="102" spans="2:18" ht="18.5" customHeight="1">
      <c r="B102" s="473"/>
      <c r="C102" s="390" t="s">
        <v>237</v>
      </c>
      <c r="D102" s="4"/>
      <c r="E102" s="4"/>
      <c r="F102" s="454">
        <f t="shared" si="2"/>
        <v>0</v>
      </c>
      <c r="G102" s="10">
        <f t="shared" si="3"/>
        <v>0</v>
      </c>
      <c r="H102" s="469"/>
      <c r="I102" s="469"/>
      <c r="J102" s="469"/>
      <c r="Q102" s="250"/>
      <c r="R102" s="474"/>
    </row>
    <row r="103" spans="2:18" ht="18.5" customHeight="1">
      <c r="B103" s="473"/>
      <c r="C103" s="276" t="s">
        <v>4</v>
      </c>
      <c r="D103" s="13">
        <f>SUM(D86:D101)</f>
        <v>0</v>
      </c>
      <c r="E103" s="13">
        <f>SUM(E86:E101)</f>
        <v>0</v>
      </c>
      <c r="F103" s="13"/>
      <c r="G103" s="13"/>
      <c r="H103" s="469"/>
      <c r="I103" s="469"/>
      <c r="J103" s="469"/>
      <c r="Q103" s="250"/>
      <c r="R103" s="474"/>
    </row>
    <row r="104" spans="2:18" ht="18.5" customHeight="1">
      <c r="B104" s="473"/>
      <c r="C104" s="374" t="s">
        <v>217</v>
      </c>
      <c r="D104" s="375">
        <f>MAX(D84:D102)</f>
        <v>0</v>
      </c>
      <c r="E104" s="375">
        <f>MAX(E84:E102)</f>
        <v>0</v>
      </c>
      <c r="F104" s="375"/>
      <c r="G104" s="375">
        <f>MAX(G84:G102)</f>
        <v>0</v>
      </c>
      <c r="H104" s="469"/>
      <c r="I104" s="469"/>
      <c r="J104" s="469"/>
      <c r="Q104" s="250"/>
      <c r="R104" s="474"/>
    </row>
    <row r="105" spans="2:18" ht="18.5" customHeight="1">
      <c r="B105" s="473"/>
      <c r="C105" s="374" t="s">
        <v>218</v>
      </c>
      <c r="D105" s="381">
        <f>IF(SUM(D84:D102)=0,0,INDEX(C84:D102,MATCH(MAX(D84:D102),D84:D102,0),MATCH(C84,C84:C102,0)))</f>
        <v>0</v>
      </c>
      <c r="E105" s="381">
        <f>IF(SUM(E84:E102)=0,0,INDEX(C84:E102,MATCH(MAX(E84:E102),E84:E102,0),MATCH(C84,C84:C102,0)))</f>
        <v>0</v>
      </c>
      <c r="F105" s="381"/>
      <c r="G105" s="381" t="str">
        <f>INDEX(C84:G102,MATCH(MAX(G84:G102),G84:G102,0),MATCH(C84,C84:C102,0))</f>
        <v>6u</v>
      </c>
      <c r="H105" s="161"/>
      <c r="I105" s="161"/>
      <c r="J105" s="161"/>
      <c r="K105" s="161"/>
      <c r="L105" s="161"/>
      <c r="M105" s="161"/>
      <c r="N105" s="161"/>
      <c r="O105" s="161"/>
      <c r="P105" s="161"/>
      <c r="Q105" s="250"/>
      <c r="R105" s="474"/>
    </row>
    <row r="106" spans="2:18" ht="18.5" customHeight="1">
      <c r="B106" s="473"/>
      <c r="C106" s="276" t="s">
        <v>219</v>
      </c>
      <c r="D106" s="13">
        <f>IF(SUM(D84:D102)=0,0,AVERAGE(D84:D102))</f>
        <v>0</v>
      </c>
      <c r="E106" s="13">
        <f>IF(SUM(E84:E102)=0,0,AVERAGE(E84:E102))</f>
        <v>0</v>
      </c>
      <c r="F106" s="13"/>
      <c r="G106" s="13">
        <f>AVERAGE(G84:G102)</f>
        <v>0</v>
      </c>
      <c r="H106" s="161"/>
      <c r="I106" s="161"/>
      <c r="J106" s="161"/>
      <c r="K106" s="161"/>
      <c r="L106" s="161"/>
      <c r="M106" s="161"/>
      <c r="N106" s="161"/>
      <c r="O106" s="161"/>
      <c r="P106" s="161"/>
      <c r="Q106" s="250"/>
      <c r="R106" s="474"/>
    </row>
    <row r="107" spans="2:18" ht="18.5" customHeight="1">
      <c r="B107" s="473"/>
      <c r="C107" s="161"/>
      <c r="D107" s="161"/>
      <c r="E107" s="161"/>
      <c r="F107" s="161"/>
      <c r="G107" s="161"/>
      <c r="H107" s="161"/>
      <c r="I107" s="161"/>
      <c r="J107" s="161"/>
      <c r="K107" s="161"/>
      <c r="L107" s="161"/>
      <c r="M107" s="161"/>
      <c r="N107" s="161"/>
      <c r="O107" s="161"/>
      <c r="P107" s="161"/>
      <c r="Q107" s="250"/>
      <c r="R107" s="474"/>
    </row>
    <row r="108" spans="2:18" ht="18.5" customHeight="1">
      <c r="B108" s="473"/>
      <c r="C108" s="495" t="s">
        <v>334</v>
      </c>
      <c r="D108" s="161"/>
      <c r="E108" s="161"/>
      <c r="F108" s="161"/>
      <c r="G108" s="161"/>
      <c r="H108" s="161"/>
      <c r="I108" s="161"/>
      <c r="J108" s="161"/>
      <c r="K108" s="161"/>
      <c r="L108" s="161"/>
      <c r="M108" s="161"/>
      <c r="N108" s="161"/>
      <c r="O108" s="161"/>
      <c r="P108" s="161"/>
      <c r="Q108" s="250"/>
      <c r="R108" s="474"/>
    </row>
    <row r="109" spans="2:18" ht="8.5" customHeight="1">
      <c r="B109" s="473"/>
      <c r="C109" s="161"/>
      <c r="D109" s="161"/>
      <c r="E109" s="161"/>
      <c r="F109" s="161"/>
      <c r="G109" s="161"/>
      <c r="H109" s="161"/>
      <c r="I109" s="161"/>
      <c r="J109" s="161"/>
      <c r="K109" s="161"/>
      <c r="L109" s="161"/>
      <c r="M109" s="161"/>
      <c r="N109" s="161"/>
      <c r="O109" s="161"/>
      <c r="P109" s="161"/>
      <c r="Q109" s="250"/>
      <c r="R109" s="474"/>
    </row>
    <row r="110" spans="2:18" ht="31.5" customHeight="1">
      <c r="B110" s="473"/>
      <c r="C110" s="432" t="str">
        <f>C65</f>
        <v>Maandag</v>
      </c>
      <c r="D110" s="432" t="str">
        <f>G105</f>
        <v>6u</v>
      </c>
      <c r="E110" s="161"/>
      <c r="F110" s="161"/>
      <c r="G110" s="161"/>
      <c r="H110" s="161"/>
      <c r="I110" s="161"/>
      <c r="J110" s="161"/>
      <c r="K110" s="161"/>
      <c r="L110" s="161"/>
      <c r="M110" s="161"/>
      <c r="N110" s="161"/>
      <c r="O110" s="161"/>
      <c r="P110" s="161"/>
      <c r="Q110" s="250"/>
      <c r="R110" s="474"/>
    </row>
    <row r="111" spans="2:18" ht="19.5" customHeight="1">
      <c r="B111" s="473"/>
      <c r="C111" s="161"/>
      <c r="D111" s="161"/>
      <c r="E111" s="161"/>
      <c r="F111" s="161"/>
      <c r="G111" s="161"/>
      <c r="H111" s="161"/>
      <c r="I111" s="161"/>
      <c r="J111" s="161"/>
      <c r="K111" s="161"/>
      <c r="L111" s="161"/>
      <c r="M111" s="161"/>
      <c r="N111" s="161"/>
      <c r="O111" s="161"/>
      <c r="P111" s="161"/>
      <c r="Q111" s="250"/>
      <c r="R111" s="474"/>
    </row>
    <row r="112" spans="2:18" ht="18.5" customHeight="1">
      <c r="B112" s="473"/>
      <c r="C112" s="613" t="s">
        <v>242</v>
      </c>
      <c r="D112" s="613"/>
      <c r="E112" s="613"/>
      <c r="F112" s="613"/>
      <c r="G112" s="613"/>
      <c r="H112" s="613"/>
      <c r="I112" s="613"/>
      <c r="J112" s="613"/>
      <c r="K112" s="613"/>
      <c r="L112" s="613"/>
      <c r="M112" s="613"/>
      <c r="N112" s="613"/>
      <c r="O112" s="613"/>
      <c r="P112" s="613"/>
      <c r="Q112" s="250"/>
      <c r="R112" s="474"/>
    </row>
    <row r="113" spans="2:18" ht="8.5" customHeight="1">
      <c r="B113" s="473"/>
      <c r="C113" s="469"/>
      <c r="D113" s="469"/>
      <c r="E113" s="469"/>
      <c r="F113" s="469"/>
      <c r="G113" s="469"/>
      <c r="H113" s="469"/>
      <c r="I113" s="469"/>
      <c r="J113" s="469"/>
      <c r="K113" s="469"/>
      <c r="L113" s="469"/>
      <c r="M113" s="469"/>
      <c r="N113" s="469"/>
      <c r="O113" s="469"/>
      <c r="P113" s="469"/>
      <c r="Q113" s="250"/>
      <c r="R113" s="474"/>
    </row>
    <row r="114" spans="2:18" ht="16" customHeight="1">
      <c r="B114" s="473"/>
      <c r="C114" s="490" t="s">
        <v>344</v>
      </c>
      <c r="D114" s="469"/>
      <c r="E114" s="469"/>
      <c r="F114" s="469"/>
      <c r="G114" s="469"/>
      <c r="H114" s="469"/>
      <c r="I114" s="469"/>
      <c r="J114" s="469"/>
      <c r="K114" s="469"/>
      <c r="L114" s="469"/>
      <c r="M114" s="469"/>
      <c r="N114" s="469"/>
      <c r="O114" s="469"/>
      <c r="P114" s="469"/>
      <c r="Q114" s="250"/>
      <c r="R114" s="474"/>
    </row>
    <row r="115" spans="2:18" ht="29" customHeight="1">
      <c r="B115" s="473"/>
      <c r="C115" s="422" t="str">
        <f>C68</f>
        <v>Zaterdag</v>
      </c>
      <c r="D115" s="469"/>
      <c r="E115" s="469"/>
      <c r="F115" s="469"/>
      <c r="G115" s="469"/>
      <c r="H115" s="469"/>
      <c r="I115" s="469"/>
      <c r="J115" s="469"/>
      <c r="K115" s="469"/>
      <c r="L115" s="469"/>
      <c r="M115" s="469"/>
      <c r="N115" s="469"/>
      <c r="O115" s="469"/>
      <c r="P115" s="469"/>
      <c r="Q115" s="250"/>
      <c r="R115" s="474"/>
    </row>
    <row r="116" spans="2:18" ht="10" customHeight="1">
      <c r="B116" s="473"/>
      <c r="C116" s="469"/>
      <c r="D116" s="469"/>
      <c r="E116" s="469"/>
      <c r="F116" s="469"/>
      <c r="G116" s="469"/>
      <c r="H116" s="469"/>
      <c r="I116" s="469"/>
      <c r="J116" s="469"/>
      <c r="K116" s="469"/>
      <c r="L116" s="469"/>
      <c r="M116" s="469"/>
      <c r="N116" s="469"/>
      <c r="O116" s="469"/>
      <c r="P116" s="469"/>
      <c r="Q116" s="250"/>
      <c r="R116" s="474"/>
    </row>
    <row r="117" spans="2:18" ht="18.5" customHeight="1">
      <c r="B117" s="473"/>
      <c r="C117" s="496" t="s">
        <v>299</v>
      </c>
      <c r="D117" s="469"/>
      <c r="E117" s="469"/>
      <c r="F117" s="469"/>
      <c r="G117" s="469"/>
      <c r="H117" s="469"/>
      <c r="I117" s="469"/>
      <c r="J117" s="469"/>
      <c r="K117" s="469"/>
      <c r="L117" s="469"/>
      <c r="M117" s="469"/>
      <c r="N117" s="469"/>
      <c r="O117" s="469"/>
      <c r="P117" s="469"/>
      <c r="Q117" s="250"/>
      <c r="R117" s="474"/>
    </row>
    <row r="118" spans="2:18" ht="9.5" customHeight="1">
      <c r="B118" s="473"/>
      <c r="C118" s="469"/>
      <c r="D118" s="469"/>
      <c r="E118" s="469"/>
      <c r="F118" s="469"/>
      <c r="G118" s="469"/>
      <c r="H118" s="469"/>
      <c r="I118" s="469"/>
      <c r="J118" s="469"/>
      <c r="K118" s="469"/>
      <c r="L118" s="469"/>
      <c r="M118" s="469"/>
      <c r="N118" s="469"/>
      <c r="O118" s="469"/>
      <c r="P118" s="469"/>
      <c r="Q118" s="250"/>
      <c r="R118" s="474"/>
    </row>
    <row r="119" spans="2:18" ht="30" customHeight="1">
      <c r="B119" s="473"/>
      <c r="C119" s="424" t="s">
        <v>239</v>
      </c>
      <c r="D119" s="425" t="s">
        <v>192</v>
      </c>
      <c r="E119" s="425" t="s">
        <v>193</v>
      </c>
      <c r="F119" s="426" t="s">
        <v>240</v>
      </c>
      <c r="G119" s="427" t="s">
        <v>191</v>
      </c>
      <c r="H119" s="475"/>
      <c r="I119" s="422" t="str">
        <f>C68</f>
        <v>Zaterdag</v>
      </c>
      <c r="Q119" s="250"/>
      <c r="R119" s="474"/>
    </row>
    <row r="120" spans="2:18" ht="18.5" customHeight="1">
      <c r="B120" s="473"/>
      <c r="C120" s="390" t="s">
        <v>235</v>
      </c>
      <c r="D120" s="4"/>
      <c r="E120" s="4"/>
      <c r="F120" s="454">
        <f>-ABS(E120)</f>
        <v>0</v>
      </c>
      <c r="G120" s="497">
        <f>E120+D120</f>
        <v>0</v>
      </c>
      <c r="H120" s="475"/>
      <c r="I120" s="475"/>
      <c r="Q120" s="250"/>
      <c r="R120" s="474"/>
    </row>
    <row r="121" spans="2:18" ht="18.5" customHeight="1">
      <c r="B121" s="473"/>
      <c r="C121" s="390" t="s">
        <v>236</v>
      </c>
      <c r="D121" s="4"/>
      <c r="E121" s="4"/>
      <c r="F121" s="454">
        <f t="shared" ref="F121:F138" si="4">-ABS(E121)</f>
        <v>0</v>
      </c>
      <c r="G121" s="497">
        <f>G120-E121+D121</f>
        <v>0</v>
      </c>
      <c r="H121" s="475"/>
      <c r="I121" s="475"/>
      <c r="Q121" s="250"/>
      <c r="R121" s="474"/>
    </row>
    <row r="122" spans="2:18" ht="18.5" customHeight="1">
      <c r="B122" s="473"/>
      <c r="C122" s="390" t="s">
        <v>195</v>
      </c>
      <c r="D122" s="4"/>
      <c r="E122" s="4"/>
      <c r="F122" s="454">
        <f t="shared" si="4"/>
        <v>0</v>
      </c>
      <c r="G122" s="497">
        <f>G121-E122+D122</f>
        <v>0</v>
      </c>
      <c r="H122" s="498"/>
      <c r="I122" s="498"/>
      <c r="Q122" s="250"/>
      <c r="R122" s="474"/>
    </row>
    <row r="123" spans="2:18" ht="18.5" customHeight="1">
      <c r="B123" s="473"/>
      <c r="C123" s="390" t="s">
        <v>197</v>
      </c>
      <c r="D123" s="4"/>
      <c r="E123" s="4"/>
      <c r="F123" s="454">
        <f t="shared" si="4"/>
        <v>0</v>
      </c>
      <c r="G123" s="497">
        <f>G122-E123+D123</f>
        <v>0</v>
      </c>
      <c r="Q123" s="250"/>
      <c r="R123" s="474"/>
    </row>
    <row r="124" spans="2:18" ht="18.5" customHeight="1">
      <c r="B124" s="473"/>
      <c r="C124" s="390" t="s">
        <v>199</v>
      </c>
      <c r="D124" s="4"/>
      <c r="E124" s="4"/>
      <c r="F124" s="454">
        <f t="shared" si="4"/>
        <v>0</v>
      </c>
      <c r="G124" s="497">
        <f>G123-E124+D124</f>
        <v>0</v>
      </c>
      <c r="H124" s="499"/>
      <c r="I124" s="499"/>
      <c r="Q124" s="250"/>
      <c r="R124" s="474"/>
    </row>
    <row r="125" spans="2:18" ht="18.5" customHeight="1">
      <c r="B125" s="473"/>
      <c r="C125" s="390" t="s">
        <v>201</v>
      </c>
      <c r="D125" s="4"/>
      <c r="E125" s="4"/>
      <c r="F125" s="454">
        <f>-ABS(E125)</f>
        <v>0</v>
      </c>
      <c r="G125" s="497">
        <f t="shared" ref="G125:G136" si="5">G124-E125+D125</f>
        <v>0</v>
      </c>
      <c r="H125" s="498"/>
      <c r="I125" s="498"/>
      <c r="Q125" s="250"/>
      <c r="R125" s="474"/>
    </row>
    <row r="126" spans="2:18" ht="18.5" customHeight="1">
      <c r="B126" s="473"/>
      <c r="C126" s="390" t="s">
        <v>203</v>
      </c>
      <c r="D126" s="4"/>
      <c r="E126" s="4"/>
      <c r="F126" s="454">
        <f t="shared" si="4"/>
        <v>0</v>
      </c>
      <c r="G126" s="497">
        <f t="shared" si="5"/>
        <v>0</v>
      </c>
      <c r="H126" s="498"/>
      <c r="I126" s="498"/>
      <c r="Q126" s="250"/>
      <c r="R126" s="474"/>
    </row>
    <row r="127" spans="2:18" ht="18.5" customHeight="1">
      <c r="B127" s="473"/>
      <c r="C127" s="390" t="s">
        <v>205</v>
      </c>
      <c r="D127" s="4"/>
      <c r="E127" s="4"/>
      <c r="F127" s="454">
        <f t="shared" si="4"/>
        <v>0</v>
      </c>
      <c r="G127" s="497">
        <f t="shared" si="5"/>
        <v>0</v>
      </c>
      <c r="H127" s="498"/>
      <c r="I127" s="498"/>
      <c r="Q127" s="250"/>
      <c r="R127" s="474"/>
    </row>
    <row r="128" spans="2:18" ht="18.5" customHeight="1">
      <c r="B128" s="473"/>
      <c r="C128" s="390" t="s">
        <v>207</v>
      </c>
      <c r="D128" s="4"/>
      <c r="E128" s="4"/>
      <c r="F128" s="454">
        <f t="shared" si="4"/>
        <v>0</v>
      </c>
      <c r="G128" s="497">
        <f t="shared" si="5"/>
        <v>0</v>
      </c>
      <c r="H128" s="498"/>
      <c r="I128" s="498"/>
      <c r="Q128" s="250"/>
      <c r="R128" s="474"/>
    </row>
    <row r="129" spans="2:53" ht="18.5" customHeight="1">
      <c r="B129" s="473"/>
      <c r="C129" s="390" t="s">
        <v>208</v>
      </c>
      <c r="D129" s="4"/>
      <c r="E129" s="4"/>
      <c r="F129" s="454">
        <f t="shared" si="4"/>
        <v>0</v>
      </c>
      <c r="G129" s="497">
        <f t="shared" si="5"/>
        <v>0</v>
      </c>
      <c r="H129" s="498"/>
      <c r="I129" s="498"/>
      <c r="Q129" s="250"/>
      <c r="R129" s="474"/>
    </row>
    <row r="130" spans="2:53" ht="18.5" customHeight="1">
      <c r="B130" s="473"/>
      <c r="C130" s="390" t="s">
        <v>209</v>
      </c>
      <c r="D130" s="4"/>
      <c r="E130" s="4"/>
      <c r="F130" s="454">
        <f t="shared" si="4"/>
        <v>0</v>
      </c>
      <c r="G130" s="497">
        <f t="shared" si="5"/>
        <v>0</v>
      </c>
      <c r="H130" s="498"/>
      <c r="I130" s="498"/>
      <c r="Q130" s="250"/>
      <c r="R130" s="474"/>
    </row>
    <row r="131" spans="2:53" ht="18.5" customHeight="1">
      <c r="B131" s="473"/>
      <c r="C131" s="390" t="s">
        <v>210</v>
      </c>
      <c r="D131" s="4"/>
      <c r="E131" s="4"/>
      <c r="F131" s="454">
        <f t="shared" si="4"/>
        <v>0</v>
      </c>
      <c r="G131" s="497">
        <f t="shared" si="5"/>
        <v>0</v>
      </c>
      <c r="H131" s="498"/>
      <c r="I131" s="498"/>
      <c r="Q131" s="250"/>
      <c r="R131" s="474"/>
    </row>
    <row r="132" spans="2:53" ht="18.5" customHeight="1">
      <c r="B132" s="473"/>
      <c r="C132" s="390" t="s">
        <v>211</v>
      </c>
      <c r="D132" s="4"/>
      <c r="E132" s="4"/>
      <c r="F132" s="454">
        <f t="shared" si="4"/>
        <v>0</v>
      </c>
      <c r="G132" s="497">
        <f>G131-E132+D132</f>
        <v>0</v>
      </c>
      <c r="Q132" s="250"/>
      <c r="R132" s="474"/>
    </row>
    <row r="133" spans="2:53" ht="18.5" customHeight="1">
      <c r="B133" s="473"/>
      <c r="C133" s="390" t="s">
        <v>212</v>
      </c>
      <c r="D133" s="4"/>
      <c r="E133" s="4"/>
      <c r="F133" s="454">
        <f t="shared" si="4"/>
        <v>0</v>
      </c>
      <c r="G133" s="497">
        <f t="shared" si="5"/>
        <v>0</v>
      </c>
      <c r="Q133" s="250"/>
      <c r="R133" s="474"/>
    </row>
    <row r="134" spans="2:53" ht="18.5" customHeight="1">
      <c r="B134" s="473"/>
      <c r="C134" s="390" t="s">
        <v>213</v>
      </c>
      <c r="D134" s="4"/>
      <c r="E134" s="4"/>
      <c r="F134" s="454">
        <f t="shared" si="4"/>
        <v>0</v>
      </c>
      <c r="G134" s="497">
        <f t="shared" si="5"/>
        <v>0</v>
      </c>
      <c r="Q134" s="250"/>
      <c r="R134" s="474"/>
    </row>
    <row r="135" spans="2:53" ht="18.5" customHeight="1">
      <c r="B135" s="473"/>
      <c r="C135" s="390" t="s">
        <v>214</v>
      </c>
      <c r="D135" s="4"/>
      <c r="E135" s="4"/>
      <c r="F135" s="454">
        <f t="shared" si="4"/>
        <v>0</v>
      </c>
      <c r="G135" s="497">
        <f t="shared" si="5"/>
        <v>0</v>
      </c>
      <c r="Q135" s="250"/>
      <c r="R135" s="474"/>
    </row>
    <row r="136" spans="2:53" ht="18.5" customHeight="1">
      <c r="B136" s="473"/>
      <c r="C136" s="390" t="s">
        <v>215</v>
      </c>
      <c r="D136" s="4"/>
      <c r="E136" s="4"/>
      <c r="F136" s="454">
        <f t="shared" si="4"/>
        <v>0</v>
      </c>
      <c r="G136" s="497">
        <f t="shared" si="5"/>
        <v>0</v>
      </c>
      <c r="Q136" s="250"/>
      <c r="R136" s="474"/>
    </row>
    <row r="137" spans="2:53" ht="18.5" customHeight="1">
      <c r="B137" s="473"/>
      <c r="C137" s="390" t="s">
        <v>216</v>
      </c>
      <c r="D137" s="4"/>
      <c r="E137" s="4"/>
      <c r="F137" s="454">
        <f t="shared" si="4"/>
        <v>0</v>
      </c>
      <c r="G137" s="497">
        <f>G136-E137+D137</f>
        <v>0</v>
      </c>
      <c r="Q137" s="250"/>
      <c r="R137" s="474"/>
    </row>
    <row r="138" spans="2:53" ht="18.5" customHeight="1">
      <c r="B138" s="473"/>
      <c r="C138" s="390" t="s">
        <v>237</v>
      </c>
      <c r="D138" s="4"/>
      <c r="E138" s="4"/>
      <c r="F138" s="454">
        <f t="shared" si="4"/>
        <v>0</v>
      </c>
      <c r="G138" s="497">
        <f>G137-E138+D138</f>
        <v>0</v>
      </c>
      <c r="Q138" s="250"/>
      <c r="R138" s="474"/>
    </row>
    <row r="139" spans="2:53" ht="18.5" customHeight="1">
      <c r="B139" s="473"/>
      <c r="C139" s="430" t="s">
        <v>4</v>
      </c>
      <c r="D139" s="428">
        <f>SUM(D120:D138)</f>
        <v>0</v>
      </c>
      <c r="E139" s="428">
        <f>SUM(E120:E138)</f>
        <v>0</v>
      </c>
      <c r="F139" s="13"/>
      <c r="G139" s="428"/>
      <c r="Q139" s="250"/>
      <c r="R139" s="474"/>
    </row>
    <row r="140" spans="2:53" ht="18.5" customHeight="1">
      <c r="B140" s="473"/>
      <c r="C140" s="431" t="s">
        <v>217</v>
      </c>
      <c r="D140" s="429">
        <f>MAX(D120:D138)</f>
        <v>0</v>
      </c>
      <c r="E140" s="429">
        <f>MAX(E120:E138)</f>
        <v>0</v>
      </c>
      <c r="F140" s="375"/>
      <c r="G140" s="429">
        <f>MAX(G120:G138)</f>
        <v>0</v>
      </c>
      <c r="Q140" s="250"/>
      <c r="R140" s="474"/>
    </row>
    <row r="141" spans="2:53" ht="18.5" customHeight="1">
      <c r="B141" s="473"/>
      <c r="C141" s="431" t="s">
        <v>218</v>
      </c>
      <c r="D141" s="429">
        <f>IF(SUM(D120:D138)=0,0,INDEX(C120:D138,MATCH(MAX(D120:D138),D120:D138,0),MATCH(C120,C120:C138,0)))</f>
        <v>0</v>
      </c>
      <c r="E141" s="429">
        <f>IF(SUM(E120:E138)=0,0,INDEX(C120:E138,MATCH(MAX(E120:E138),E120:E138,0),MATCH(C120,C120:C138,0)))</f>
        <v>0</v>
      </c>
      <c r="F141" s="381"/>
      <c r="G141" s="429" t="str">
        <f>INDEX(C120:G138,MATCH(MAX(G120:G138),G120:G138,0),MATCH(C120,C120:C138,0))</f>
        <v>6u</v>
      </c>
      <c r="J141" s="161"/>
      <c r="K141" s="161"/>
      <c r="L141" s="161"/>
      <c r="M141" s="161"/>
      <c r="N141" s="161"/>
      <c r="O141" s="161"/>
      <c r="P141" s="161"/>
      <c r="Q141" s="250"/>
      <c r="R141" s="161"/>
      <c r="S141" s="161"/>
      <c r="T141" s="161"/>
      <c r="U141" s="161"/>
      <c r="V141" s="161"/>
    </row>
    <row r="142" spans="2:53" ht="18.5" customHeight="1">
      <c r="B142" s="473"/>
      <c r="C142" s="430" t="s">
        <v>219</v>
      </c>
      <c r="D142" s="428">
        <f>IF(SUM(D120:D138)=0,0,AVERAGE(D120:D138))</f>
        <v>0</v>
      </c>
      <c r="E142" s="428">
        <f>IF(SUM(E120:E138)=0,0,AVERAGE(E120:E138))</f>
        <v>0</v>
      </c>
      <c r="F142" s="13"/>
      <c r="G142" s="428">
        <f t="shared" ref="G142" si="6">AVERAGE(G120:G138)</f>
        <v>0</v>
      </c>
      <c r="J142" s="161"/>
      <c r="K142" s="161"/>
      <c r="L142" s="161"/>
      <c r="M142" s="161"/>
      <c r="N142" s="161"/>
      <c r="O142" s="161"/>
      <c r="P142" s="161"/>
      <c r="Q142" s="250"/>
      <c r="R142" s="161"/>
      <c r="S142" s="161"/>
      <c r="T142" s="161"/>
      <c r="U142" s="161"/>
      <c r="V142" s="161"/>
    </row>
    <row r="143" spans="2:53" ht="19.5" customHeight="1">
      <c r="B143" s="473"/>
      <c r="C143" s="488"/>
      <c r="D143" s="488"/>
      <c r="E143" s="488"/>
      <c r="F143" s="488"/>
      <c r="G143" s="488"/>
      <c r="H143" s="488"/>
      <c r="I143" s="488"/>
      <c r="J143" s="488"/>
      <c r="K143" s="488"/>
      <c r="L143" s="488"/>
      <c r="M143" s="488"/>
      <c r="N143" s="488"/>
      <c r="O143" s="488"/>
      <c r="P143" s="488"/>
      <c r="Q143" s="500"/>
      <c r="R143" s="474"/>
      <c r="BA143" s="161"/>
    </row>
    <row r="144" spans="2:53" ht="18.5" customHeight="1">
      <c r="B144" s="333"/>
      <c r="C144" s="501" t="s">
        <v>334</v>
      </c>
      <c r="D144" s="161"/>
      <c r="E144" s="161"/>
      <c r="F144" s="161"/>
      <c r="G144" s="161"/>
      <c r="H144" s="161"/>
      <c r="I144" s="161"/>
      <c r="J144" s="161"/>
      <c r="K144" s="161"/>
      <c r="L144" s="161"/>
      <c r="Q144" s="250"/>
    </row>
    <row r="145" spans="2:53" ht="8" customHeight="1">
      <c r="B145" s="333"/>
      <c r="C145" s="161"/>
      <c r="D145" s="161"/>
      <c r="E145" s="161"/>
      <c r="F145" s="161"/>
      <c r="G145" s="161"/>
      <c r="H145" s="161"/>
      <c r="I145" s="161"/>
      <c r="J145" s="161"/>
      <c r="K145" s="161"/>
      <c r="L145" s="161"/>
      <c r="Q145" s="250"/>
    </row>
    <row r="146" spans="2:53" ht="32" customHeight="1">
      <c r="B146" s="333"/>
      <c r="C146" s="434" t="str">
        <f>C68</f>
        <v>Zaterdag</v>
      </c>
      <c r="D146" s="435" t="str">
        <f>G141</f>
        <v>6u</v>
      </c>
      <c r="E146" s="161"/>
      <c r="F146" s="161"/>
      <c r="G146" s="161"/>
      <c r="H146" s="161"/>
      <c r="I146" s="161"/>
      <c r="J146" s="161"/>
      <c r="K146" s="161"/>
      <c r="L146" s="161"/>
      <c r="Q146" s="250"/>
    </row>
    <row r="147" spans="2:53" ht="10.5" customHeight="1">
      <c r="B147" s="335"/>
      <c r="C147" s="244"/>
      <c r="D147" s="244"/>
      <c r="E147" s="244"/>
      <c r="F147" s="244"/>
      <c r="G147" s="244"/>
      <c r="H147" s="244"/>
      <c r="I147" s="244"/>
      <c r="J147" s="244"/>
      <c r="K147" s="244"/>
      <c r="L147" s="244"/>
      <c r="M147" s="244"/>
      <c r="N147" s="244"/>
      <c r="O147" s="244"/>
      <c r="P147" s="244"/>
      <c r="Q147" s="336"/>
    </row>
    <row r="148" spans="2:53" ht="18.5" customHeight="1"/>
    <row r="149" spans="2:53" ht="28.5" customHeight="1">
      <c r="B149" s="625" t="s">
        <v>348</v>
      </c>
      <c r="C149" s="626"/>
      <c r="D149" s="626"/>
      <c r="E149" s="626"/>
      <c r="F149" s="626"/>
      <c r="G149" s="626"/>
      <c r="H149" s="626"/>
      <c r="I149" s="626"/>
      <c r="J149" s="626"/>
      <c r="K149" s="626"/>
      <c r="L149" s="626"/>
      <c r="M149" s="626"/>
      <c r="N149" s="626"/>
      <c r="O149" s="626"/>
      <c r="P149" s="626"/>
      <c r="Q149" s="627"/>
    </row>
    <row r="150" spans="2:53" ht="7.5" customHeight="1">
      <c r="B150" s="333"/>
      <c r="Q150" s="250"/>
    </row>
    <row r="151" spans="2:53" ht="19.5" customHeight="1">
      <c r="B151" s="333"/>
      <c r="C151" s="502" t="s">
        <v>349</v>
      </c>
      <c r="Q151" s="250"/>
    </row>
    <row r="152" spans="2:53" ht="9.5" customHeight="1">
      <c r="B152" s="333"/>
      <c r="C152" s="502"/>
      <c r="Q152" s="250"/>
    </row>
    <row r="153" spans="2:53" ht="18.5" customHeight="1">
      <c r="B153" s="333"/>
      <c r="C153" s="503" t="s">
        <v>347</v>
      </c>
      <c r="D153" s="504" t="str">
        <f>E57</f>
        <v>Mei</v>
      </c>
      <c r="Q153" s="250"/>
    </row>
    <row r="154" spans="2:53" ht="18.5" customHeight="1">
      <c r="B154" s="333"/>
      <c r="C154" s="505" t="s">
        <v>325</v>
      </c>
      <c r="D154" s="506" t="str">
        <f>C65</f>
        <v>Maandag</v>
      </c>
      <c r="Q154" s="250"/>
    </row>
    <row r="155" spans="2:53" ht="18.5" customHeight="1">
      <c r="B155" s="333"/>
      <c r="C155" s="505" t="s">
        <v>345</v>
      </c>
      <c r="D155" s="507" t="str">
        <f>G105</f>
        <v>6u</v>
      </c>
      <c r="Q155" s="250"/>
    </row>
    <row r="156" spans="2:53" ht="18.5" customHeight="1">
      <c r="B156" s="333"/>
      <c r="C156" s="508" t="s">
        <v>346</v>
      </c>
      <c r="D156" s="509" t="str">
        <f>C68</f>
        <v>Zaterdag</v>
      </c>
      <c r="Q156" s="250"/>
    </row>
    <row r="157" spans="2:53" ht="18.5" customHeight="1">
      <c r="B157" s="333"/>
      <c r="C157" s="508" t="s">
        <v>345</v>
      </c>
      <c r="D157" s="510" t="str">
        <f>G141</f>
        <v>6u</v>
      </c>
      <c r="Q157" s="250"/>
    </row>
    <row r="158" spans="2:53" ht="13" customHeight="1">
      <c r="B158" s="335"/>
      <c r="C158" s="244"/>
      <c r="D158" s="244"/>
      <c r="E158" s="244"/>
      <c r="F158" s="244"/>
      <c r="G158" s="244"/>
      <c r="H158" s="244"/>
      <c r="I158" s="244"/>
      <c r="J158" s="244"/>
      <c r="K158" s="244"/>
      <c r="L158" s="244"/>
      <c r="M158" s="244"/>
      <c r="N158" s="244"/>
      <c r="O158" s="244"/>
      <c r="P158" s="244"/>
      <c r="Q158" s="336"/>
    </row>
    <row r="159" spans="2:53" ht="18" customHeight="1"/>
    <row r="160" spans="2:53" ht="23.5">
      <c r="B160" s="254"/>
      <c r="C160" s="161"/>
      <c r="D160" s="161"/>
      <c r="E160" s="161"/>
      <c r="F160" s="161"/>
      <c r="G160" s="161"/>
      <c r="H160" s="161"/>
      <c r="I160" s="161"/>
      <c r="J160" s="161"/>
      <c r="Z160" s="463"/>
      <c r="AA160" s="463"/>
      <c r="AB160" s="463"/>
      <c r="AC160" s="463"/>
      <c r="AD160" s="463"/>
      <c r="AE160" s="463"/>
      <c r="AF160" s="463"/>
      <c r="AG160" s="463"/>
      <c r="AH160" s="463"/>
      <c r="AI160" s="463"/>
      <c r="AJ160" s="463"/>
      <c r="AK160" s="463"/>
      <c r="AL160" s="463"/>
      <c r="AM160" s="463"/>
      <c r="AN160" s="463"/>
      <c r="AO160" s="463"/>
      <c r="AP160" s="463"/>
      <c r="AQ160" s="463"/>
      <c r="AR160" s="463"/>
      <c r="AS160" s="463"/>
      <c r="AT160" s="463"/>
      <c r="AU160" s="463"/>
      <c r="AV160" s="463"/>
      <c r="AW160" s="463"/>
      <c r="AX160" s="463"/>
      <c r="AY160" s="463"/>
      <c r="AZ160" s="463"/>
      <c r="BA160" s="463"/>
    </row>
    <row r="161" spans="2:10" ht="9" customHeight="1">
      <c r="B161" s="255"/>
      <c r="C161" s="161"/>
      <c r="D161" s="161"/>
      <c r="E161" s="161"/>
      <c r="F161" s="161"/>
      <c r="G161" s="161"/>
      <c r="H161" s="161"/>
      <c r="I161" s="161"/>
      <c r="J161" s="161"/>
    </row>
    <row r="162" spans="2:10" s="59" customFormat="1" ht="14.5" customHeight="1">
      <c r="B162" s="255"/>
      <c r="C162" s="161"/>
      <c r="D162" s="161"/>
      <c r="E162" s="161"/>
      <c r="F162" s="161"/>
      <c r="G162" s="161"/>
      <c r="H162" s="161"/>
      <c r="I162" s="161"/>
      <c r="J162" s="161"/>
    </row>
    <row r="163" spans="2:10" s="491" customFormat="1" ht="14.5" customHeight="1">
      <c r="B163" s="255"/>
      <c r="C163" s="161"/>
      <c r="D163" s="161"/>
      <c r="E163" s="161"/>
      <c r="F163" s="161"/>
      <c r="G163" s="161"/>
      <c r="H163" s="161"/>
      <c r="I163" s="161"/>
      <c r="J163" s="161"/>
    </row>
    <row r="164" spans="2:10" s="491" customFormat="1" ht="14.5" customHeight="1">
      <c r="B164" s="255"/>
      <c r="C164" s="161"/>
      <c r="D164" s="161"/>
      <c r="E164" s="161"/>
      <c r="F164" s="161"/>
      <c r="G164" s="161"/>
      <c r="H164" s="161"/>
      <c r="I164" s="161"/>
      <c r="J164" s="161"/>
    </row>
    <row r="165" spans="2:10" s="241" customFormat="1" ht="8.5" customHeight="1">
      <c r="B165" s="254"/>
      <c r="C165" s="161"/>
      <c r="D165" s="161"/>
      <c r="E165" s="161"/>
      <c r="F165" s="161"/>
      <c r="G165" s="161"/>
      <c r="H165" s="161"/>
      <c r="I165" s="161"/>
      <c r="J165" s="126"/>
    </row>
    <row r="166" spans="2:10" ht="17">
      <c r="H166" s="161"/>
      <c r="I166" s="161"/>
    </row>
    <row r="167" spans="2:10" ht="17">
      <c r="B167" s="368" t="s">
        <v>172</v>
      </c>
      <c r="C167" s="161"/>
      <c r="D167" s="161"/>
      <c r="E167" s="161"/>
      <c r="F167" s="161"/>
      <c r="G167" s="161"/>
      <c r="H167" s="256"/>
      <c r="I167" s="256"/>
    </row>
    <row r="168" spans="2:10" ht="17">
      <c r="B168" s="555" t="s">
        <v>181</v>
      </c>
      <c r="C168" s="555"/>
      <c r="D168" s="555"/>
      <c r="E168" s="555"/>
      <c r="F168" s="453"/>
      <c r="G168" s="453"/>
    </row>
  </sheetData>
  <sheetProtection algorithmName="SHA-512" hashValue="g/2r1Eet+bs9gLCvJBIuUulwJh5I3qIu0BJnJE4wfGy5TOybZCiA9m9njv+oeJ/rleY1OAht+QRgPc0oHOlYHg==" saltValue="7ldHn9smqMOCOvxXTW9gsg==" spinCount="100000" sheet="1" objects="1" scenarios="1"/>
  <mergeCells count="32">
    <mergeCell ref="C65:E65"/>
    <mergeCell ref="C68:E68"/>
    <mergeCell ref="C59:P60"/>
    <mergeCell ref="S20:S21"/>
    <mergeCell ref="C25:P25"/>
    <mergeCell ref="C26:P27"/>
    <mergeCell ref="C30:P30"/>
    <mergeCell ref="C38:P38"/>
    <mergeCell ref="C31:P32"/>
    <mergeCell ref="C33:D33"/>
    <mergeCell ref="B2:Q3"/>
    <mergeCell ref="C8:P10"/>
    <mergeCell ref="C11:P11"/>
    <mergeCell ref="C23:P24"/>
    <mergeCell ref="C15:P15"/>
    <mergeCell ref="C13:P13"/>
    <mergeCell ref="B168:E168"/>
    <mergeCell ref="C70:P70"/>
    <mergeCell ref="C40:P40"/>
    <mergeCell ref="C19:P20"/>
    <mergeCell ref="C21:P22"/>
    <mergeCell ref="C112:P112"/>
    <mergeCell ref="C80:P81"/>
    <mergeCell ref="C76:P78"/>
    <mergeCell ref="C56:E56"/>
    <mergeCell ref="C52:D52"/>
    <mergeCell ref="C51:D51"/>
    <mergeCell ref="C57:D57"/>
    <mergeCell ref="C62:E62"/>
    <mergeCell ref="C64:E64"/>
    <mergeCell ref="B149:Q149"/>
    <mergeCell ref="C67:E67"/>
  </mergeCells>
  <phoneticPr fontId="121" type="noConversion"/>
  <dataValidations count="2">
    <dataValidation type="list" allowBlank="1" showInputMessage="1" showErrorMessage="1" sqref="C65:E65" xr:uid="{33648B78-0C77-453B-9398-74DC3BCE8F24}">
      <formula1>$C$44:$C$48</formula1>
    </dataValidation>
    <dataValidation type="list" allowBlank="1" showInputMessage="1" showErrorMessage="1" sqref="C68:E68" xr:uid="{3B2C3F63-CD9D-481F-9C7A-CAB6CAC880EA}">
      <formula1>$C$49:$C$50</formula1>
    </dataValidation>
  </dataValidations>
  <hyperlinks>
    <hyperlink ref="B168" r:id="rId1" display="https://www.vlotonderweg.be/dashboard-scholen" xr:uid="{EF38E410-C3F1-4CE6-A335-D248240989F4}"/>
    <hyperlink ref="C33:D33" location="'3. Nulmeting bezoekers'!B149" display="'3. Nulmeting bezoekers'!B149" xr:uid="{E9421355-69DC-4286-A5D4-912753E3267D}"/>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B04F0-1F5B-4A03-A1D1-5BE2D78CF4AE}">
  <sheetPr codeName="Blad3">
    <tabColor theme="6" tint="0.79998168889431442"/>
    <pageSetUpPr fitToPage="1"/>
  </sheetPr>
  <dimension ref="A1:AH114"/>
  <sheetViews>
    <sheetView showGridLines="0" zoomScaleNormal="100" workbookViewId="0"/>
  </sheetViews>
  <sheetFormatPr defaultColWidth="8.81640625" defaultRowHeight="14.5"/>
  <cols>
    <col min="1" max="1" width="3.1796875" style="126" customWidth="1"/>
    <col min="2" max="2" width="33" style="102" customWidth="1"/>
    <col min="3" max="12" width="9.1796875" style="102" customWidth="1"/>
    <col min="13" max="13" width="13.54296875" style="102" customWidth="1"/>
    <col min="14" max="14" width="3.1796875" style="102" customWidth="1"/>
    <col min="15" max="15" width="5.1796875" style="102" customWidth="1"/>
    <col min="16" max="22" width="11.08984375" style="102" customWidth="1"/>
    <col min="23" max="23" width="12.81640625" style="102" bestFit="1" customWidth="1"/>
    <col min="24" max="24" width="4" style="102" bestFit="1" customWidth="1"/>
    <col min="25" max="25" width="10.81640625" style="102" bestFit="1" customWidth="1"/>
    <col min="26" max="26" width="12.54296875" style="102" bestFit="1" customWidth="1"/>
    <col min="27" max="27" width="13.1796875" style="102" bestFit="1" customWidth="1"/>
    <col min="28" max="28" width="14.1796875" style="102" bestFit="1" customWidth="1"/>
    <col min="29" max="32" width="15.453125" style="102" bestFit="1" customWidth="1"/>
    <col min="33" max="33" width="14.1796875" style="102" bestFit="1" customWidth="1"/>
    <col min="34" max="34" width="12.453125" style="102" bestFit="1" customWidth="1"/>
    <col min="35" max="16384" width="8.81640625" style="102"/>
  </cols>
  <sheetData>
    <row r="1" spans="1:29" ht="10" customHeight="1"/>
    <row r="2" spans="1:29" ht="8" customHeight="1">
      <c r="B2" s="636" t="s">
        <v>171</v>
      </c>
      <c r="C2" s="636"/>
      <c r="D2" s="636"/>
      <c r="E2" s="636"/>
      <c r="F2" s="636"/>
      <c r="G2" s="636"/>
      <c r="H2" s="636"/>
      <c r="I2" s="636"/>
      <c r="J2" s="636"/>
      <c r="K2" s="636"/>
      <c r="L2" s="636"/>
      <c r="M2" s="636"/>
    </row>
    <row r="3" spans="1:29" ht="8" customHeight="1">
      <c r="B3" s="636"/>
      <c r="C3" s="636"/>
      <c r="D3" s="636"/>
      <c r="E3" s="636"/>
      <c r="F3" s="636"/>
      <c r="G3" s="636"/>
      <c r="H3" s="636"/>
      <c r="I3" s="636"/>
      <c r="J3" s="636"/>
      <c r="K3" s="636"/>
      <c r="L3" s="636"/>
      <c r="M3" s="636"/>
    </row>
    <row r="4" spans="1:29" ht="6.65" customHeight="1"/>
    <row r="5" spans="1:29" s="31" customFormat="1" ht="14.5" customHeight="1">
      <c r="A5" s="59"/>
      <c r="B5" s="637" t="s">
        <v>17</v>
      </c>
      <c r="C5" s="637"/>
      <c r="D5" s="637"/>
      <c r="E5" s="637"/>
      <c r="F5" s="637"/>
      <c r="G5" s="637"/>
      <c r="H5" s="637"/>
      <c r="I5" s="637"/>
      <c r="J5" s="637"/>
      <c r="K5" s="637"/>
      <c r="L5" s="637"/>
      <c r="M5" s="637"/>
      <c r="R5" s="135"/>
      <c r="S5" s="135"/>
      <c r="T5" s="135"/>
      <c r="U5" s="135"/>
      <c r="V5" s="135"/>
      <c r="W5" s="135"/>
      <c r="X5" s="135"/>
      <c r="Y5" s="135"/>
      <c r="Z5" s="135"/>
      <c r="AA5" s="135"/>
      <c r="AB5" s="135"/>
      <c r="AC5" s="135"/>
    </row>
    <row r="6" spans="1:29" s="31" customFormat="1" ht="23.15" customHeight="1">
      <c r="A6" s="257"/>
      <c r="B6" s="637"/>
      <c r="C6" s="637"/>
      <c r="D6" s="637"/>
      <c r="E6" s="637"/>
      <c r="F6" s="637"/>
      <c r="G6" s="637"/>
      <c r="H6" s="637"/>
      <c r="I6" s="637"/>
      <c r="J6" s="637"/>
      <c r="K6" s="637"/>
      <c r="L6" s="637"/>
      <c r="M6" s="637"/>
      <c r="R6" s="258"/>
      <c r="S6" s="135"/>
      <c r="T6" s="135"/>
      <c r="U6" s="135"/>
      <c r="V6" s="135"/>
      <c r="W6" s="135"/>
      <c r="X6" s="135"/>
      <c r="Y6" s="135"/>
      <c r="Z6" s="135"/>
      <c r="AA6" s="135"/>
      <c r="AB6" s="135"/>
      <c r="AC6" s="135"/>
    </row>
    <row r="7" spans="1:29" s="31" customFormat="1" ht="17.5" customHeight="1">
      <c r="A7" s="233"/>
      <c r="B7" s="259"/>
      <c r="C7" s="259"/>
      <c r="D7" s="259"/>
      <c r="E7" s="259"/>
      <c r="F7" s="259"/>
      <c r="G7" s="259"/>
      <c r="H7" s="259"/>
      <c r="I7" s="259"/>
      <c r="J7" s="259"/>
      <c r="K7" s="259"/>
      <c r="L7" s="259"/>
      <c r="Q7" s="102"/>
      <c r="R7" s="259"/>
      <c r="S7" s="259"/>
      <c r="T7" s="259"/>
      <c r="U7" s="259"/>
      <c r="V7" s="259"/>
      <c r="W7" s="259"/>
      <c r="X7" s="259"/>
      <c r="Y7" s="259"/>
      <c r="Z7" s="259"/>
      <c r="AA7" s="259"/>
      <c r="AB7" s="259"/>
    </row>
    <row r="8" spans="1:29" s="31" customFormat="1" ht="17">
      <c r="A8" s="59"/>
      <c r="B8" s="639" t="s">
        <v>15</v>
      </c>
      <c r="C8" s="639"/>
      <c r="D8" s="639"/>
      <c r="E8" s="639"/>
      <c r="F8" s="639"/>
      <c r="G8" s="639"/>
      <c r="H8" s="639"/>
      <c r="I8" s="639"/>
      <c r="J8" s="639"/>
      <c r="K8" s="639"/>
      <c r="L8" s="639"/>
      <c r="M8" s="639"/>
      <c r="S8" s="32"/>
    </row>
    <row r="9" spans="1:29" s="31" customFormat="1" ht="17.5" customHeight="1">
      <c r="A9" s="260"/>
      <c r="B9" s="261"/>
      <c r="C9" s="261"/>
      <c r="D9" s="261"/>
      <c r="E9" s="261"/>
      <c r="F9" s="261"/>
      <c r="G9" s="261"/>
      <c r="H9" s="261"/>
      <c r="I9" s="261"/>
      <c r="J9" s="261"/>
      <c r="K9" s="261"/>
      <c r="L9" s="261"/>
      <c r="O9" s="102"/>
      <c r="P9" s="102"/>
      <c r="Q9" s="102"/>
      <c r="R9" s="102"/>
      <c r="S9" s="102"/>
      <c r="T9" s="102"/>
      <c r="U9" s="102"/>
      <c r="V9" s="102"/>
      <c r="W9" s="102"/>
    </row>
    <row r="10" spans="1:29" s="31" customFormat="1" ht="14.5" customHeight="1">
      <c r="A10" s="59"/>
      <c r="B10" s="638" t="s">
        <v>0</v>
      </c>
      <c r="C10" s="638"/>
      <c r="D10" s="638"/>
      <c r="E10" s="638"/>
      <c r="F10" s="638"/>
      <c r="G10" s="638"/>
      <c r="H10" s="638"/>
      <c r="I10" s="638"/>
      <c r="J10" s="638"/>
      <c r="K10" s="638"/>
      <c r="L10" s="638"/>
      <c r="M10" s="638"/>
      <c r="N10" s="102"/>
      <c r="O10" s="102"/>
      <c r="P10" s="102"/>
      <c r="Q10" s="102"/>
      <c r="R10" s="102"/>
      <c r="S10" s="102"/>
      <c r="T10" s="102"/>
      <c r="U10" s="102"/>
      <c r="V10" s="102"/>
      <c r="W10" s="102"/>
      <c r="X10" s="102"/>
      <c r="Y10" s="102"/>
      <c r="Z10" s="102"/>
      <c r="AA10" s="102"/>
      <c r="AB10" s="102"/>
    </row>
    <row r="11" spans="1:29" s="31" customFormat="1" ht="8.15" customHeight="1" thickBot="1">
      <c r="A11" s="262"/>
      <c r="B11" s="263"/>
      <c r="C11" s="264"/>
      <c r="D11" s="264"/>
      <c r="E11" s="264"/>
      <c r="F11" s="264"/>
      <c r="G11" s="264"/>
      <c r="H11" s="264"/>
      <c r="I11" s="264"/>
      <c r="J11" s="264"/>
      <c r="K11" s="264"/>
      <c r="L11" s="264"/>
      <c r="M11" s="265" t="str">
        <f>M12&amp;"
"&amp;M13</f>
        <v>2027
Ambitie</v>
      </c>
      <c r="N11" s="102"/>
      <c r="O11" s="102"/>
      <c r="P11" s="102"/>
      <c r="Q11" s="102"/>
      <c r="R11" s="102"/>
      <c r="S11" s="102"/>
      <c r="T11" s="102"/>
      <c r="U11" s="102"/>
      <c r="V11" s="102"/>
      <c r="W11" s="102"/>
      <c r="X11" s="102"/>
      <c r="Y11" s="102"/>
      <c r="Z11" s="102"/>
      <c r="AA11" s="102"/>
      <c r="AB11" s="102"/>
    </row>
    <row r="12" spans="1:29" s="270" customFormat="1" ht="14.5" customHeight="1" thickBot="1">
      <c r="A12" s="266"/>
      <c r="B12" s="267"/>
      <c r="C12" s="19" t="str">
        <f t="shared" ref="C12:L12" si="0">C13&amp;"
n="&amp;C25</f>
        <v>2021
n=0</v>
      </c>
      <c r="D12" s="19" t="str">
        <f t="shared" si="0"/>
        <v>2022
n=0</v>
      </c>
      <c r="E12" s="19" t="str">
        <f t="shared" si="0"/>
        <v>2023
n=0</v>
      </c>
      <c r="F12" s="19" t="str">
        <f t="shared" si="0"/>
        <v>2024
n=0</v>
      </c>
      <c r="G12" s="19" t="str">
        <f t="shared" si="0"/>
        <v>2025
n=0</v>
      </c>
      <c r="H12" s="19" t="str">
        <f t="shared" si="0"/>
        <v>2026
n=0</v>
      </c>
      <c r="I12" s="19" t="str">
        <f t="shared" si="0"/>
        <v>2027
n=0</v>
      </c>
      <c r="J12" s="19" t="str">
        <f t="shared" si="0"/>
        <v>2028
n=0</v>
      </c>
      <c r="K12" s="19" t="str">
        <f t="shared" si="0"/>
        <v>2029
n=0</v>
      </c>
      <c r="L12" s="19" t="str">
        <f t="shared" si="0"/>
        <v>2030
n=0</v>
      </c>
      <c r="M12" s="28">
        <v>2027</v>
      </c>
      <c r="N12" s="268"/>
      <c r="Q12" s="268"/>
      <c r="R12" s="268"/>
      <c r="S12" s="268"/>
      <c r="T12" s="268"/>
      <c r="U12" s="268"/>
      <c r="V12" s="268"/>
      <c r="W12" s="268"/>
      <c r="X12" s="268"/>
      <c r="Y12" s="268"/>
      <c r="Z12" s="268"/>
      <c r="AA12" s="268"/>
      <c r="AB12" s="268"/>
    </row>
    <row r="13" spans="1:29" s="270" customFormat="1" ht="14.5" customHeight="1">
      <c r="A13" s="266"/>
      <c r="B13" s="271"/>
      <c r="C13" s="272">
        <v>2021</v>
      </c>
      <c r="D13" s="273">
        <v>2022</v>
      </c>
      <c r="E13" s="273">
        <v>2023</v>
      </c>
      <c r="F13" s="273">
        <v>2024</v>
      </c>
      <c r="G13" s="273">
        <v>2025</v>
      </c>
      <c r="H13" s="273">
        <v>2026</v>
      </c>
      <c r="I13" s="273">
        <v>2027</v>
      </c>
      <c r="J13" s="273">
        <v>2028</v>
      </c>
      <c r="K13" s="273">
        <v>2029</v>
      </c>
      <c r="L13" s="273">
        <v>2030</v>
      </c>
      <c r="M13" s="274" t="s">
        <v>96</v>
      </c>
      <c r="N13" s="268"/>
      <c r="O13" s="269" t="s">
        <v>77</v>
      </c>
      <c r="Q13" s="268"/>
      <c r="R13" s="268"/>
      <c r="S13" s="268"/>
      <c r="T13" s="268"/>
      <c r="U13" s="268"/>
      <c r="V13" s="268"/>
      <c r="W13" s="268"/>
      <c r="X13" s="268"/>
      <c r="Y13" s="268"/>
      <c r="Z13" s="268"/>
      <c r="AA13" s="268"/>
      <c r="AB13" s="268"/>
    </row>
    <row r="14" spans="1:29" s="270" customFormat="1" ht="14.5" customHeight="1">
      <c r="A14" s="266"/>
      <c r="B14" s="275" t="s">
        <v>277</v>
      </c>
      <c r="C14" s="4"/>
      <c r="D14" s="4"/>
      <c r="E14" s="4"/>
      <c r="F14" s="4"/>
      <c r="G14" s="4"/>
      <c r="H14" s="4"/>
      <c r="I14" s="4"/>
      <c r="J14" s="4"/>
      <c r="K14" s="4"/>
      <c r="L14" s="4"/>
      <c r="M14" s="367"/>
      <c r="N14" s="268"/>
      <c r="O14" s="5">
        <v>1</v>
      </c>
      <c r="P14" s="5" t="s">
        <v>78</v>
      </c>
      <c r="Q14" s="455"/>
      <c r="R14" s="455"/>
      <c r="S14" s="455"/>
      <c r="T14" s="455"/>
      <c r="U14" s="455"/>
      <c r="V14" s="455"/>
      <c r="W14" s="268"/>
      <c r="X14" s="268"/>
      <c r="Y14" s="268"/>
      <c r="Z14" s="268"/>
      <c r="AA14" s="268"/>
      <c r="AB14" s="268"/>
    </row>
    <row r="15" spans="1:29" s="31" customFormat="1" ht="14.5" customHeight="1">
      <c r="A15" s="59"/>
      <c r="B15" s="275" t="s">
        <v>278</v>
      </c>
      <c r="C15" s="4"/>
      <c r="D15" s="4"/>
      <c r="E15" s="4"/>
      <c r="F15" s="4"/>
      <c r="G15" s="4"/>
      <c r="H15" s="4"/>
      <c r="I15" s="4"/>
      <c r="J15" s="4"/>
      <c r="K15" s="4"/>
      <c r="L15" s="4"/>
      <c r="M15" s="367"/>
      <c r="N15" s="102"/>
      <c r="O15" s="5">
        <v>2</v>
      </c>
      <c r="P15" s="5" t="s">
        <v>79</v>
      </c>
      <c r="Q15" s="1"/>
      <c r="R15" s="1"/>
      <c r="S15" s="1"/>
      <c r="T15" s="1"/>
      <c r="U15" s="1"/>
      <c r="V15" s="1"/>
      <c r="W15" s="102"/>
      <c r="X15" s="102"/>
      <c r="Y15" s="102"/>
      <c r="Z15" s="102"/>
      <c r="AA15" s="102"/>
      <c r="AB15" s="102"/>
    </row>
    <row r="16" spans="1:29" s="31" customFormat="1" ht="14.5" customHeight="1">
      <c r="A16" s="59"/>
      <c r="B16" s="275" t="s">
        <v>29</v>
      </c>
      <c r="C16" s="4"/>
      <c r="D16" s="4"/>
      <c r="E16" s="4"/>
      <c r="F16" s="4"/>
      <c r="G16" s="4"/>
      <c r="H16" s="4"/>
      <c r="I16" s="4"/>
      <c r="J16" s="4"/>
      <c r="K16" s="4"/>
      <c r="L16" s="4"/>
      <c r="M16" s="367"/>
      <c r="N16" s="102"/>
      <c r="O16" s="5">
        <v>3</v>
      </c>
      <c r="P16" s="1"/>
      <c r="Q16" s="1"/>
      <c r="R16" s="1"/>
      <c r="S16" s="1"/>
      <c r="T16" s="1"/>
      <c r="U16" s="1"/>
      <c r="V16" s="1"/>
      <c r="W16" s="102"/>
      <c r="X16" s="102"/>
      <c r="Y16" s="102"/>
      <c r="Z16" s="102"/>
      <c r="AA16" s="102"/>
      <c r="AB16" s="102"/>
    </row>
    <row r="17" spans="1:28" s="31" customFormat="1" ht="15" customHeight="1">
      <c r="A17" s="59"/>
      <c r="B17" s="275" t="s">
        <v>1</v>
      </c>
      <c r="C17" s="4"/>
      <c r="D17" s="4"/>
      <c r="E17" s="4"/>
      <c r="F17" s="4"/>
      <c r="G17" s="4"/>
      <c r="H17" s="4"/>
      <c r="I17" s="4"/>
      <c r="J17" s="4"/>
      <c r="K17" s="4"/>
      <c r="L17" s="4"/>
      <c r="M17" s="367"/>
      <c r="N17" s="102"/>
      <c r="O17" s="5">
        <v>4</v>
      </c>
      <c r="P17" s="1"/>
      <c r="Q17" s="1"/>
      <c r="R17" s="1"/>
      <c r="S17" s="1"/>
      <c r="T17" s="1"/>
      <c r="U17" s="1"/>
      <c r="V17" s="1"/>
      <c r="W17" s="102"/>
      <c r="X17" s="102"/>
      <c r="Y17" s="102"/>
      <c r="Z17" s="102"/>
      <c r="AA17" s="102"/>
      <c r="AB17" s="102"/>
    </row>
    <row r="18" spans="1:28" s="31" customFormat="1" ht="15" customHeight="1">
      <c r="A18" s="59"/>
      <c r="B18" s="275" t="s">
        <v>2</v>
      </c>
      <c r="C18" s="4"/>
      <c r="D18" s="4"/>
      <c r="E18" s="4"/>
      <c r="F18" s="4"/>
      <c r="G18" s="4"/>
      <c r="H18" s="4"/>
      <c r="I18" s="4"/>
      <c r="J18" s="4"/>
      <c r="K18" s="4"/>
      <c r="L18" s="4"/>
      <c r="M18" s="367"/>
      <c r="N18" s="102"/>
      <c r="O18" s="2"/>
      <c r="P18" s="2"/>
      <c r="Q18" s="1"/>
      <c r="R18" s="1"/>
      <c r="S18" s="1"/>
      <c r="T18" s="1"/>
      <c r="U18" s="1"/>
      <c r="V18" s="1"/>
      <c r="W18" s="102"/>
      <c r="X18" s="102"/>
      <c r="Y18" s="102"/>
    </row>
    <row r="19" spans="1:28" s="31" customFormat="1" ht="15" customHeight="1">
      <c r="A19" s="59"/>
      <c r="B19" s="275" t="s">
        <v>74</v>
      </c>
      <c r="C19" s="4"/>
      <c r="D19" s="4"/>
      <c r="E19" s="4"/>
      <c r="F19" s="4"/>
      <c r="G19" s="4"/>
      <c r="H19" s="4"/>
      <c r="I19" s="4"/>
      <c r="J19" s="4"/>
      <c r="K19" s="4"/>
      <c r="L19" s="4"/>
      <c r="M19" s="367"/>
      <c r="N19" s="102"/>
      <c r="O19" s="1"/>
      <c r="P19" s="1"/>
      <c r="Q19" s="1"/>
      <c r="R19" s="1"/>
      <c r="S19" s="1"/>
      <c r="T19" s="1"/>
      <c r="U19" s="1"/>
      <c r="V19" s="1"/>
      <c r="W19" s="102"/>
      <c r="X19" s="102"/>
      <c r="Y19" s="102"/>
    </row>
    <row r="20" spans="1:28" s="31" customFormat="1" ht="15" customHeight="1">
      <c r="A20" s="59"/>
      <c r="B20" s="275" t="s">
        <v>27</v>
      </c>
      <c r="C20" s="4"/>
      <c r="D20" s="4"/>
      <c r="E20" s="4"/>
      <c r="F20" s="4"/>
      <c r="G20" s="4"/>
      <c r="H20" s="4"/>
      <c r="I20" s="4"/>
      <c r="J20" s="4"/>
      <c r="K20" s="4"/>
      <c r="L20" s="4"/>
      <c r="M20" s="367"/>
      <c r="N20" s="102"/>
      <c r="O20" s="1"/>
      <c r="P20" s="1"/>
      <c r="Q20" s="1"/>
      <c r="R20" s="1"/>
      <c r="S20" s="1"/>
      <c r="T20" s="1"/>
      <c r="U20" s="1"/>
      <c r="V20" s="1"/>
      <c r="W20" s="102"/>
      <c r="X20" s="102"/>
      <c r="Y20" s="102"/>
    </row>
    <row r="21" spans="1:28" s="31" customFormat="1" ht="15" customHeight="1">
      <c r="A21" s="59"/>
      <c r="B21" s="275" t="s">
        <v>28</v>
      </c>
      <c r="C21" s="4"/>
      <c r="D21" s="4"/>
      <c r="E21" s="4"/>
      <c r="F21" s="4"/>
      <c r="G21" s="4"/>
      <c r="H21" s="4"/>
      <c r="I21" s="4"/>
      <c r="J21" s="4"/>
      <c r="K21" s="4"/>
      <c r="L21" s="4"/>
      <c r="M21" s="367"/>
      <c r="O21" s="1"/>
      <c r="P21" s="1"/>
      <c r="Q21" s="1"/>
      <c r="R21" s="1"/>
      <c r="S21" s="1"/>
      <c r="T21" s="1"/>
      <c r="U21" s="1"/>
      <c r="V21" s="1"/>
      <c r="W21" s="102"/>
      <c r="X21" s="102"/>
      <c r="Y21" s="102"/>
    </row>
    <row r="22" spans="1:28" s="31" customFormat="1">
      <c r="A22" s="59"/>
      <c r="B22" s="275" t="s">
        <v>5</v>
      </c>
      <c r="C22" s="4"/>
      <c r="D22" s="4"/>
      <c r="E22" s="4"/>
      <c r="F22" s="4"/>
      <c r="G22" s="4"/>
      <c r="H22" s="4"/>
      <c r="I22" s="4"/>
      <c r="J22" s="4"/>
      <c r="K22" s="4"/>
      <c r="L22" s="4"/>
      <c r="M22" s="367"/>
      <c r="O22" s="1"/>
      <c r="P22" s="1"/>
      <c r="Q22" s="1"/>
      <c r="R22" s="1"/>
      <c r="S22" s="1"/>
      <c r="T22" s="1"/>
      <c r="U22" s="1"/>
      <c r="V22" s="1"/>
      <c r="W22" s="102"/>
      <c r="X22" s="102"/>
      <c r="Y22" s="102"/>
    </row>
    <row r="23" spans="1:28" s="31" customFormat="1">
      <c r="A23" s="59"/>
      <c r="B23" s="275" t="s">
        <v>6</v>
      </c>
      <c r="C23" s="4"/>
      <c r="D23" s="4"/>
      <c r="E23" s="4"/>
      <c r="F23" s="4"/>
      <c r="G23" s="4"/>
      <c r="H23" s="4"/>
      <c r="I23" s="4"/>
      <c r="J23" s="4"/>
      <c r="K23" s="4"/>
      <c r="L23" s="4"/>
      <c r="M23" s="367"/>
      <c r="O23" s="1"/>
      <c r="P23" s="1"/>
      <c r="Q23" s="1"/>
      <c r="R23" s="1"/>
      <c r="S23" s="1"/>
      <c r="T23" s="1"/>
      <c r="U23" s="1"/>
      <c r="V23" s="1"/>
      <c r="W23" s="102"/>
      <c r="X23" s="102"/>
      <c r="Y23" s="102"/>
    </row>
    <row r="24" spans="1:28" s="31" customFormat="1">
      <c r="A24" s="59"/>
      <c r="B24" s="275" t="s">
        <v>12</v>
      </c>
      <c r="C24" s="4"/>
      <c r="D24" s="4"/>
      <c r="E24" s="4"/>
      <c r="F24" s="4"/>
      <c r="G24" s="4"/>
      <c r="H24" s="4"/>
      <c r="I24" s="4"/>
      <c r="J24" s="4"/>
      <c r="K24" s="4"/>
      <c r="L24" s="4"/>
      <c r="M24" s="367"/>
      <c r="O24" s="1"/>
      <c r="P24" s="1"/>
      <c r="Q24" s="1"/>
      <c r="R24" s="1"/>
      <c r="S24" s="1"/>
      <c r="T24" s="1"/>
      <c r="U24" s="1"/>
      <c r="V24" s="1"/>
      <c r="W24" s="102"/>
      <c r="X24" s="102"/>
      <c r="Y24" s="102"/>
    </row>
    <row r="25" spans="1:28" s="31" customFormat="1" ht="16" customHeight="1">
      <c r="A25" s="58"/>
      <c r="B25" s="276" t="s">
        <v>4</v>
      </c>
      <c r="C25" s="13">
        <f>SUM(C14:C24)</f>
        <v>0</v>
      </c>
      <c r="D25" s="13">
        <f t="shared" ref="D25:M25" si="1">SUM(D14:D24)</f>
        <v>0</v>
      </c>
      <c r="E25" s="13">
        <f t="shared" si="1"/>
        <v>0</v>
      </c>
      <c r="F25" s="13">
        <f t="shared" si="1"/>
        <v>0</v>
      </c>
      <c r="G25" s="13">
        <f t="shared" si="1"/>
        <v>0</v>
      </c>
      <c r="H25" s="13">
        <f t="shared" si="1"/>
        <v>0</v>
      </c>
      <c r="I25" s="13">
        <f t="shared" si="1"/>
        <v>0</v>
      </c>
      <c r="J25" s="13">
        <f t="shared" si="1"/>
        <v>0</v>
      </c>
      <c r="K25" s="13">
        <f t="shared" si="1"/>
        <v>0</v>
      </c>
      <c r="L25" s="13">
        <f t="shared" si="1"/>
        <v>0</v>
      </c>
      <c r="M25" s="14">
        <f t="shared" si="1"/>
        <v>0</v>
      </c>
      <c r="O25" s="1"/>
      <c r="P25" s="1"/>
      <c r="Q25" s="1"/>
      <c r="R25" s="1"/>
      <c r="S25" s="1"/>
      <c r="T25" s="1"/>
      <c r="U25" s="1"/>
      <c r="V25" s="1"/>
      <c r="W25" s="102"/>
      <c r="X25" s="102"/>
      <c r="Y25" s="102"/>
    </row>
    <row r="26" spans="1:28" s="31" customFormat="1" ht="16" hidden="1" customHeight="1">
      <c r="A26" s="58"/>
      <c r="B26" s="25" t="s">
        <v>95</v>
      </c>
      <c r="C26" s="15" t="e">
        <f>SUM(C14:C16)/SUM(C14:C24)</f>
        <v>#DIV/0!</v>
      </c>
      <c r="D26" s="15" t="e">
        <f>SUM(D14:D16)/SUM(D14:D24)</f>
        <v>#DIV/0!</v>
      </c>
      <c r="E26" s="15" t="e">
        <f t="shared" ref="E26:M26" si="2">SUM(E14:E16)/SUM(E14:E24)</f>
        <v>#DIV/0!</v>
      </c>
      <c r="F26" s="15" t="e">
        <f t="shared" si="2"/>
        <v>#DIV/0!</v>
      </c>
      <c r="G26" s="15" t="e">
        <f t="shared" si="2"/>
        <v>#DIV/0!</v>
      </c>
      <c r="H26" s="15" t="e">
        <f t="shared" si="2"/>
        <v>#DIV/0!</v>
      </c>
      <c r="I26" s="15" t="e">
        <f t="shared" si="2"/>
        <v>#DIV/0!</v>
      </c>
      <c r="J26" s="15" t="e">
        <f t="shared" si="2"/>
        <v>#DIV/0!</v>
      </c>
      <c r="K26" s="15" t="e">
        <f t="shared" si="2"/>
        <v>#DIV/0!</v>
      </c>
      <c r="L26" s="15" t="e">
        <f t="shared" si="2"/>
        <v>#DIV/0!</v>
      </c>
      <c r="M26" s="15" t="e">
        <f t="shared" si="2"/>
        <v>#DIV/0!</v>
      </c>
      <c r="O26" s="1"/>
      <c r="P26" s="1"/>
      <c r="Q26" s="1"/>
      <c r="R26" s="1"/>
      <c r="S26" s="1"/>
      <c r="T26" s="1"/>
      <c r="U26" s="1"/>
      <c r="V26" s="1"/>
      <c r="W26" s="102"/>
      <c r="X26" s="102"/>
      <c r="Y26" s="102"/>
    </row>
    <row r="27" spans="1:28" s="31" customFormat="1" ht="16" customHeight="1">
      <c r="A27" s="58"/>
      <c r="B27" s="26" t="s">
        <v>94</v>
      </c>
      <c r="C27" s="16">
        <f>IF(SUM(C14:C24)=0,0,SUM(C17:C24)/SUM(C14:C24))</f>
        <v>0</v>
      </c>
      <c r="D27" s="16">
        <f t="shared" ref="D27:M27" si="3">IF(SUM(D14:D24)=0,0,SUM(D17:D24)/SUM(D14:D24))</f>
        <v>0</v>
      </c>
      <c r="E27" s="16">
        <f t="shared" si="3"/>
        <v>0</v>
      </c>
      <c r="F27" s="16">
        <f t="shared" si="3"/>
        <v>0</v>
      </c>
      <c r="G27" s="16">
        <f t="shared" si="3"/>
        <v>0</v>
      </c>
      <c r="H27" s="16">
        <f t="shared" si="3"/>
        <v>0</v>
      </c>
      <c r="I27" s="16">
        <f t="shared" si="3"/>
        <v>0</v>
      </c>
      <c r="J27" s="16">
        <f t="shared" si="3"/>
        <v>0</v>
      </c>
      <c r="K27" s="16">
        <f t="shared" si="3"/>
        <v>0</v>
      </c>
      <c r="L27" s="16">
        <f t="shared" si="3"/>
        <v>0</v>
      </c>
      <c r="M27" s="16">
        <f t="shared" si="3"/>
        <v>0</v>
      </c>
      <c r="O27" s="1"/>
      <c r="P27" s="1"/>
      <c r="Q27" s="1"/>
      <c r="R27" s="1"/>
      <c r="S27" s="1"/>
      <c r="T27" s="1"/>
      <c r="U27" s="1"/>
      <c r="V27" s="1"/>
      <c r="W27" s="102"/>
      <c r="X27" s="102"/>
      <c r="Y27" s="102"/>
    </row>
    <row r="28" spans="1:28" s="31" customFormat="1" ht="16" customHeight="1">
      <c r="A28" s="58"/>
      <c r="B28" s="26" t="s">
        <v>93</v>
      </c>
      <c r="C28" s="17">
        <f>SUM(C17:C24)</f>
        <v>0</v>
      </c>
      <c r="D28" s="17">
        <f>SUM(D17:D24)</f>
        <v>0</v>
      </c>
      <c r="E28" s="17">
        <f t="shared" ref="E28:L28" si="4">SUM(E17:E24)</f>
        <v>0</v>
      </c>
      <c r="F28" s="17">
        <f t="shared" si="4"/>
        <v>0</v>
      </c>
      <c r="G28" s="17">
        <f t="shared" si="4"/>
        <v>0</v>
      </c>
      <c r="H28" s="17">
        <f t="shared" si="4"/>
        <v>0</v>
      </c>
      <c r="I28" s="17">
        <f t="shared" si="4"/>
        <v>0</v>
      </c>
      <c r="J28" s="17">
        <f t="shared" si="4"/>
        <v>0</v>
      </c>
      <c r="K28" s="17">
        <f t="shared" si="4"/>
        <v>0</v>
      </c>
      <c r="L28" s="17">
        <f t="shared" si="4"/>
        <v>0</v>
      </c>
      <c r="M28" s="17"/>
      <c r="O28" s="1"/>
      <c r="P28" s="1"/>
      <c r="Q28" s="1"/>
      <c r="R28" s="1"/>
      <c r="S28" s="1"/>
      <c r="T28" s="1"/>
      <c r="U28" s="1"/>
      <c r="V28" s="1"/>
      <c r="W28" s="102"/>
      <c r="X28" s="102"/>
      <c r="Y28" s="102"/>
    </row>
    <row r="29" spans="1:28" s="31" customFormat="1" ht="16" hidden="1" customHeight="1">
      <c r="P29" s="102"/>
      <c r="Q29" s="102"/>
      <c r="R29" s="102"/>
      <c r="S29" s="102"/>
      <c r="T29" s="102"/>
      <c r="U29" s="102"/>
      <c r="V29" s="102"/>
      <c r="W29" s="102"/>
      <c r="X29" s="102"/>
      <c r="Y29" s="102"/>
    </row>
    <row r="30" spans="1:28" s="31" customFormat="1" ht="12.65" hidden="1" customHeight="1">
      <c r="A30" s="59"/>
      <c r="B30" s="277"/>
      <c r="C30" s="278">
        <f>'1. Dashboard'!$D$5</f>
        <v>2024</v>
      </c>
      <c r="D30" s="279"/>
      <c r="O30" s="102"/>
      <c r="P30" s="102"/>
      <c r="Q30" s="102"/>
      <c r="R30" s="102"/>
      <c r="S30" s="102"/>
      <c r="T30" s="280"/>
      <c r="U30" s="102"/>
      <c r="V30" s="102"/>
      <c r="W30" s="102"/>
      <c r="X30" s="102"/>
      <c r="Y30" s="102"/>
    </row>
    <row r="31" spans="1:28" s="31" customFormat="1" ht="12.65" hidden="1" customHeight="1">
      <c r="A31" s="59"/>
      <c r="B31" s="281" t="s">
        <v>277</v>
      </c>
      <c r="C31" s="282">
        <f t="shared" ref="C31:C45" si="5">INDEX($B$13:$M$28,MATCH($B31,$B$13:$B$28,0),MATCH(C$30,$B$13:$M$13,0))</f>
        <v>0</v>
      </c>
      <c r="D31" s="279"/>
      <c r="O31" s="102"/>
      <c r="P31" s="102"/>
      <c r="Q31" s="102"/>
      <c r="R31" s="102"/>
      <c r="S31" s="102"/>
      <c r="T31" s="280"/>
      <c r="U31" s="102"/>
      <c r="V31" s="102"/>
      <c r="W31" s="102"/>
      <c r="X31" s="102"/>
      <c r="Y31" s="102"/>
    </row>
    <row r="32" spans="1:28" s="31" customFormat="1" ht="12.65" hidden="1" customHeight="1">
      <c r="A32" s="59"/>
      <c r="B32" s="281" t="s">
        <v>278</v>
      </c>
      <c r="C32" s="282">
        <f t="shared" si="5"/>
        <v>0</v>
      </c>
      <c r="D32" s="279"/>
      <c r="O32" s="102"/>
      <c r="P32" s="102"/>
      <c r="Q32" s="102"/>
      <c r="R32" s="102"/>
      <c r="S32" s="102"/>
      <c r="T32" s="280"/>
      <c r="U32" s="102"/>
      <c r="V32" s="102"/>
      <c r="W32" s="102"/>
      <c r="X32" s="102"/>
      <c r="Y32" s="102"/>
    </row>
    <row r="33" spans="1:25" s="31" customFormat="1" ht="12.65" hidden="1" customHeight="1">
      <c r="A33" s="59"/>
      <c r="B33" s="281" t="s">
        <v>29</v>
      </c>
      <c r="C33" s="282">
        <f t="shared" si="5"/>
        <v>0</v>
      </c>
      <c r="D33" s="279"/>
      <c r="O33" s="102"/>
      <c r="P33" s="102"/>
      <c r="Q33" s="102"/>
      <c r="R33" s="102"/>
      <c r="S33" s="102"/>
      <c r="T33" s="280"/>
      <c r="U33" s="102"/>
      <c r="V33" s="102"/>
      <c r="W33" s="102"/>
      <c r="X33" s="102"/>
      <c r="Y33" s="102"/>
    </row>
    <row r="34" spans="1:25" s="31" customFormat="1" ht="12.65" hidden="1" customHeight="1">
      <c r="A34" s="59"/>
      <c r="B34" s="281" t="s">
        <v>1</v>
      </c>
      <c r="C34" s="282">
        <f t="shared" si="5"/>
        <v>0</v>
      </c>
      <c r="D34" s="279"/>
      <c r="O34" s="102"/>
      <c r="P34" s="102"/>
      <c r="Q34" s="102"/>
      <c r="R34" s="102"/>
      <c r="S34" s="102"/>
      <c r="T34" s="280"/>
      <c r="U34" s="102"/>
      <c r="V34" s="102"/>
      <c r="W34" s="102"/>
      <c r="X34" s="102"/>
      <c r="Y34" s="102"/>
    </row>
    <row r="35" spans="1:25" s="31" customFormat="1" ht="12.65" hidden="1" customHeight="1">
      <c r="A35" s="59"/>
      <c r="B35" s="281" t="s">
        <v>2</v>
      </c>
      <c r="C35" s="282">
        <f t="shared" si="5"/>
        <v>0</v>
      </c>
      <c r="D35" s="279"/>
      <c r="O35" s="102"/>
      <c r="P35" s="102"/>
      <c r="Q35" s="102"/>
      <c r="R35" s="102"/>
      <c r="S35" s="102"/>
      <c r="T35" s="280"/>
      <c r="U35" s="102"/>
      <c r="V35" s="102"/>
      <c r="W35" s="102"/>
      <c r="X35" s="102"/>
      <c r="Y35" s="102"/>
    </row>
    <row r="36" spans="1:25" s="31" customFormat="1" ht="12.65" hidden="1" customHeight="1">
      <c r="A36" s="59"/>
      <c r="B36" s="281" t="s">
        <v>74</v>
      </c>
      <c r="C36" s="282">
        <f t="shared" si="5"/>
        <v>0</v>
      </c>
      <c r="D36" s="279"/>
      <c r="O36" s="102"/>
      <c r="P36" s="102"/>
      <c r="Q36" s="102"/>
      <c r="R36" s="102"/>
      <c r="S36" s="102"/>
      <c r="T36" s="280"/>
      <c r="U36" s="102"/>
      <c r="V36" s="102"/>
      <c r="W36" s="102"/>
      <c r="X36" s="102"/>
      <c r="Y36" s="102"/>
    </row>
    <row r="37" spans="1:25" s="31" customFormat="1" ht="12.65" hidden="1" customHeight="1">
      <c r="A37" s="59"/>
      <c r="B37" s="281" t="s">
        <v>27</v>
      </c>
      <c r="C37" s="282">
        <f t="shared" si="5"/>
        <v>0</v>
      </c>
      <c r="D37" s="279"/>
      <c r="O37" s="102"/>
      <c r="P37" s="102"/>
      <c r="Q37" s="102"/>
      <c r="R37" s="102"/>
      <c r="S37" s="102"/>
      <c r="T37" s="280"/>
      <c r="U37" s="102"/>
      <c r="V37" s="102"/>
      <c r="W37" s="102"/>
      <c r="X37" s="102"/>
      <c r="Y37" s="102"/>
    </row>
    <row r="38" spans="1:25" s="31" customFormat="1" ht="12.65" hidden="1" customHeight="1">
      <c r="A38" s="59"/>
      <c r="B38" s="281" t="s">
        <v>28</v>
      </c>
      <c r="C38" s="282">
        <f t="shared" si="5"/>
        <v>0</v>
      </c>
      <c r="D38" s="279"/>
      <c r="O38" s="102"/>
      <c r="P38" s="102"/>
      <c r="Q38" s="102"/>
      <c r="R38" s="102"/>
      <c r="S38" s="102"/>
      <c r="T38" s="280"/>
      <c r="U38" s="102"/>
      <c r="V38" s="102"/>
      <c r="W38" s="102"/>
      <c r="X38" s="102"/>
      <c r="Y38" s="102"/>
    </row>
    <row r="39" spans="1:25" s="31" customFormat="1" ht="12.65" hidden="1" customHeight="1">
      <c r="A39" s="59"/>
      <c r="B39" s="281" t="s">
        <v>5</v>
      </c>
      <c r="C39" s="282">
        <f t="shared" si="5"/>
        <v>0</v>
      </c>
      <c r="D39" s="279"/>
      <c r="O39" s="102"/>
      <c r="P39" s="102"/>
      <c r="Q39" s="102"/>
      <c r="R39" s="102"/>
      <c r="S39" s="102"/>
      <c r="T39" s="280"/>
      <c r="U39" s="102"/>
      <c r="V39" s="102"/>
      <c r="W39" s="102"/>
      <c r="X39" s="102"/>
      <c r="Y39" s="102"/>
    </row>
    <row r="40" spans="1:25" s="31" customFormat="1" ht="12.65" hidden="1" customHeight="1">
      <c r="A40" s="59"/>
      <c r="B40" s="281" t="s">
        <v>6</v>
      </c>
      <c r="C40" s="282">
        <f t="shared" si="5"/>
        <v>0</v>
      </c>
      <c r="D40" s="279"/>
      <c r="O40" s="102"/>
      <c r="P40" s="102"/>
      <c r="Q40" s="102"/>
      <c r="R40" s="102"/>
      <c r="S40" s="102"/>
      <c r="T40" s="280"/>
      <c r="U40" s="102"/>
      <c r="V40" s="102"/>
      <c r="W40" s="102"/>
      <c r="X40" s="102"/>
      <c r="Y40" s="102"/>
    </row>
    <row r="41" spans="1:25" s="31" customFormat="1" ht="12.65" hidden="1" customHeight="1">
      <c r="A41" s="59"/>
      <c r="B41" s="281" t="s">
        <v>12</v>
      </c>
      <c r="C41" s="282">
        <f t="shared" si="5"/>
        <v>0</v>
      </c>
      <c r="D41" s="279"/>
      <c r="O41" s="102"/>
      <c r="P41" s="102"/>
      <c r="Q41" s="102"/>
      <c r="R41" s="102"/>
      <c r="S41" s="102"/>
      <c r="T41" s="280"/>
      <c r="U41" s="102"/>
      <c r="V41" s="102"/>
      <c r="W41" s="102"/>
      <c r="X41" s="102"/>
      <c r="Y41" s="102"/>
    </row>
    <row r="42" spans="1:25" s="31" customFormat="1" ht="12.65" hidden="1" customHeight="1">
      <c r="A42" s="59"/>
      <c r="B42" s="276" t="s">
        <v>4</v>
      </c>
      <c r="C42" s="20">
        <f t="shared" si="5"/>
        <v>0</v>
      </c>
      <c r="D42" s="279"/>
      <c r="O42" s="102"/>
      <c r="P42" s="102"/>
      <c r="Q42" s="102"/>
      <c r="R42" s="102"/>
      <c r="S42" s="102"/>
      <c r="T42" s="280"/>
      <c r="U42" s="102"/>
      <c r="V42" s="102"/>
      <c r="W42" s="102"/>
      <c r="X42" s="102"/>
      <c r="Y42" s="102"/>
    </row>
    <row r="43" spans="1:25" s="31" customFormat="1" ht="12.65" hidden="1" customHeight="1">
      <c r="A43" s="59"/>
      <c r="B43" s="283" t="s">
        <v>95</v>
      </c>
      <c r="C43" s="21" t="e">
        <f t="shared" si="5"/>
        <v>#DIV/0!</v>
      </c>
      <c r="D43" s="279"/>
      <c r="O43" s="102"/>
      <c r="P43" s="102"/>
      <c r="Q43" s="102"/>
      <c r="R43" s="102"/>
      <c r="S43" s="102"/>
      <c r="T43" s="280"/>
      <c r="U43" s="102"/>
      <c r="V43" s="102"/>
      <c r="W43" s="102"/>
      <c r="X43" s="102"/>
      <c r="Y43" s="102"/>
    </row>
    <row r="44" spans="1:25" s="31" customFormat="1" ht="12.65" hidden="1" customHeight="1">
      <c r="A44" s="59"/>
      <c r="B44" s="284" t="s">
        <v>94</v>
      </c>
      <c r="C44" s="22">
        <f t="shared" si="5"/>
        <v>0</v>
      </c>
      <c r="D44" s="279"/>
      <c r="O44" s="102"/>
      <c r="P44" s="102"/>
      <c r="Q44" s="102"/>
      <c r="R44" s="102"/>
      <c r="S44" s="102"/>
      <c r="T44" s="280"/>
      <c r="U44" s="102"/>
      <c r="V44" s="102"/>
      <c r="W44" s="102"/>
      <c r="X44" s="102"/>
      <c r="Y44" s="102"/>
    </row>
    <row r="45" spans="1:25" s="31" customFormat="1" ht="12.65" hidden="1" customHeight="1">
      <c r="A45" s="59"/>
      <c r="B45" s="284" t="s">
        <v>93</v>
      </c>
      <c r="C45" s="23">
        <f t="shared" si="5"/>
        <v>0</v>
      </c>
      <c r="D45" s="279"/>
      <c r="O45" s="102"/>
      <c r="P45" s="102"/>
      <c r="Q45" s="102"/>
      <c r="R45" s="102"/>
      <c r="S45" s="102"/>
      <c r="T45" s="280"/>
      <c r="U45" s="102"/>
      <c r="V45" s="102"/>
      <c r="W45" s="102"/>
      <c r="X45" s="102"/>
      <c r="Y45" s="102"/>
    </row>
    <row r="46" spans="1:25" s="31" customFormat="1" ht="12.5" customHeight="1">
      <c r="A46" s="59"/>
      <c r="B46" s="279"/>
      <c r="C46" s="279"/>
      <c r="D46" s="279"/>
      <c r="O46" s="102"/>
      <c r="P46" s="102"/>
      <c r="Q46" s="102"/>
      <c r="R46" s="102"/>
      <c r="S46" s="102"/>
      <c r="T46" s="280"/>
      <c r="U46" s="102"/>
      <c r="V46" s="102"/>
      <c r="W46" s="102"/>
      <c r="X46" s="102"/>
      <c r="Y46" s="102"/>
    </row>
    <row r="47" spans="1:25" s="31" customFormat="1" ht="14.15" customHeight="1">
      <c r="A47" s="285"/>
      <c r="B47" s="638" t="s">
        <v>164</v>
      </c>
      <c r="C47" s="638"/>
      <c r="D47" s="638"/>
      <c r="E47" s="638"/>
      <c r="F47" s="638"/>
      <c r="G47" s="638"/>
      <c r="H47" s="638"/>
      <c r="I47" s="638"/>
      <c r="J47" s="638"/>
      <c r="K47" s="638"/>
      <c r="L47" s="638"/>
      <c r="N47" s="286"/>
      <c r="S47" s="32"/>
      <c r="W47" s="102"/>
      <c r="X47" s="102"/>
      <c r="Y47" s="102"/>
    </row>
    <row r="48" spans="1:25" s="31" customFormat="1" ht="8.15" customHeight="1">
      <c r="A48" s="262"/>
      <c r="B48" s="263"/>
      <c r="C48" s="263"/>
      <c r="D48" s="263"/>
      <c r="E48" s="263"/>
      <c r="F48" s="263"/>
      <c r="G48" s="263"/>
      <c r="H48" s="263"/>
      <c r="I48" s="263"/>
      <c r="J48" s="263"/>
      <c r="K48" s="263"/>
      <c r="L48" s="263"/>
      <c r="N48" s="286"/>
      <c r="S48" s="32"/>
      <c r="W48" s="102"/>
      <c r="X48" s="102"/>
      <c r="Y48" s="102"/>
    </row>
    <row r="49" spans="1:25" s="31" customFormat="1" ht="14.5" customHeight="1">
      <c r="A49" s="285"/>
      <c r="B49" s="287"/>
      <c r="C49" s="288">
        <v>2021</v>
      </c>
      <c r="D49" s="288">
        <v>2022</v>
      </c>
      <c r="E49" s="288">
        <v>2023</v>
      </c>
      <c r="F49" s="288">
        <v>2024</v>
      </c>
      <c r="G49" s="288">
        <v>2025</v>
      </c>
      <c r="H49" s="288">
        <v>2026</v>
      </c>
      <c r="I49" s="288">
        <v>2027</v>
      </c>
      <c r="J49" s="288">
        <v>2028</v>
      </c>
      <c r="K49" s="288">
        <v>2029</v>
      </c>
      <c r="L49" s="288">
        <v>2030</v>
      </c>
      <c r="N49" s="286"/>
      <c r="O49" s="269" t="s">
        <v>77</v>
      </c>
      <c r="S49" s="32"/>
      <c r="W49" s="102"/>
      <c r="X49" s="102"/>
      <c r="Y49" s="102"/>
    </row>
    <row r="50" spans="1:25" s="31" customFormat="1" ht="14.5" customHeight="1">
      <c r="A50" s="285"/>
      <c r="B50" s="289" t="s">
        <v>39</v>
      </c>
      <c r="C50" s="4"/>
      <c r="D50" s="4"/>
      <c r="E50" s="4"/>
      <c r="F50" s="4"/>
      <c r="G50" s="4"/>
      <c r="H50" s="4"/>
      <c r="I50" s="4"/>
      <c r="J50" s="4"/>
      <c r="K50" s="4"/>
      <c r="L50" s="4"/>
      <c r="N50" s="286"/>
      <c r="O50" s="5">
        <v>1</v>
      </c>
      <c r="P50" s="2"/>
      <c r="Q50" s="2"/>
      <c r="R50" s="2"/>
      <c r="S50" s="3"/>
      <c r="T50" s="2"/>
      <c r="U50" s="2"/>
      <c r="V50" s="2"/>
      <c r="W50" s="102"/>
      <c r="X50" s="102"/>
      <c r="Y50" s="102"/>
    </row>
    <row r="51" spans="1:25" ht="14.15" customHeight="1">
      <c r="B51" s="289" t="s">
        <v>105</v>
      </c>
      <c r="C51" s="4"/>
      <c r="D51" s="4"/>
      <c r="E51" s="4"/>
      <c r="F51" s="4"/>
      <c r="G51" s="4"/>
      <c r="H51" s="4"/>
      <c r="I51" s="4"/>
      <c r="J51" s="4"/>
      <c r="K51" s="4"/>
      <c r="L51" s="4"/>
      <c r="O51" s="5">
        <v>2</v>
      </c>
      <c r="P51" s="1"/>
      <c r="Q51" s="1"/>
      <c r="R51" s="1"/>
      <c r="S51" s="1"/>
      <c r="T51" s="1"/>
      <c r="U51" s="1"/>
      <c r="V51" s="1"/>
    </row>
    <row r="52" spans="1:25" ht="14.15" customHeight="1">
      <c r="B52" s="289" t="s">
        <v>7</v>
      </c>
      <c r="C52" s="4"/>
      <c r="D52" s="4"/>
      <c r="E52" s="4"/>
      <c r="F52" s="4"/>
      <c r="G52" s="4"/>
      <c r="H52" s="4"/>
      <c r="I52" s="4"/>
      <c r="J52" s="4"/>
      <c r="K52" s="4"/>
      <c r="L52" s="4"/>
      <c r="O52" s="5">
        <v>3</v>
      </c>
      <c r="P52" s="1"/>
      <c r="Q52" s="1"/>
      <c r="R52" s="1"/>
      <c r="S52" s="1"/>
      <c r="T52" s="1"/>
      <c r="U52" s="1"/>
      <c r="V52" s="1"/>
    </row>
    <row r="53" spans="1:25" ht="14.15" customHeight="1">
      <c r="B53" s="11" t="s">
        <v>80</v>
      </c>
      <c r="C53" s="10">
        <f>C14+C15+C16-SUM(C50:C52)</f>
        <v>0</v>
      </c>
      <c r="D53" s="10">
        <f t="shared" ref="D53:L53" si="6">D14+D15+D16-SUM(D50:D52)</f>
        <v>0</v>
      </c>
      <c r="E53" s="10">
        <f t="shared" si="6"/>
        <v>0</v>
      </c>
      <c r="F53" s="10">
        <f t="shared" si="6"/>
        <v>0</v>
      </c>
      <c r="G53" s="10">
        <f t="shared" si="6"/>
        <v>0</v>
      </c>
      <c r="H53" s="10">
        <f t="shared" si="6"/>
        <v>0</v>
      </c>
      <c r="I53" s="10">
        <f t="shared" si="6"/>
        <v>0</v>
      </c>
      <c r="J53" s="10">
        <f t="shared" si="6"/>
        <v>0</v>
      </c>
      <c r="K53" s="10">
        <f t="shared" si="6"/>
        <v>0</v>
      </c>
      <c r="L53" s="10">
        <f t="shared" si="6"/>
        <v>0</v>
      </c>
      <c r="O53" s="5">
        <v>4</v>
      </c>
      <c r="P53" s="1"/>
      <c r="Q53" s="1"/>
      <c r="R53" s="1"/>
      <c r="S53" s="1"/>
      <c r="T53" s="1"/>
      <c r="U53" s="1"/>
      <c r="V53" s="1"/>
    </row>
    <row r="54" spans="1:25" ht="15.5">
      <c r="A54" s="58"/>
      <c r="B54" s="276" t="s">
        <v>4</v>
      </c>
      <c r="C54" s="7">
        <f t="shared" ref="C54:L54" si="7">SUM(C50:C53)</f>
        <v>0</v>
      </c>
      <c r="D54" s="7">
        <f>SUM(D50:D53)</f>
        <v>0</v>
      </c>
      <c r="E54" s="7">
        <f t="shared" si="7"/>
        <v>0</v>
      </c>
      <c r="F54" s="7">
        <f t="shared" si="7"/>
        <v>0</v>
      </c>
      <c r="G54" s="7">
        <f t="shared" si="7"/>
        <v>0</v>
      </c>
      <c r="H54" s="7">
        <f t="shared" si="7"/>
        <v>0</v>
      </c>
      <c r="I54" s="7">
        <f t="shared" si="7"/>
        <v>0</v>
      </c>
      <c r="J54" s="7">
        <f t="shared" si="7"/>
        <v>0</v>
      </c>
      <c r="K54" s="7">
        <f t="shared" si="7"/>
        <v>0</v>
      </c>
      <c r="L54" s="7">
        <f t="shared" si="7"/>
        <v>0</v>
      </c>
      <c r="O54" s="1"/>
      <c r="P54" s="1"/>
      <c r="Q54" s="1"/>
      <c r="R54" s="1"/>
      <c r="S54" s="1"/>
      <c r="T54" s="1"/>
      <c r="U54" s="1"/>
      <c r="V54" s="1"/>
    </row>
    <row r="55" spans="1:25" ht="10" customHeight="1">
      <c r="B55" s="290"/>
      <c r="C55" s="269"/>
      <c r="D55" s="269"/>
    </row>
    <row r="56" spans="1:25" ht="13" hidden="1" customHeight="1">
      <c r="B56" s="289"/>
      <c r="C56" s="291">
        <f>'1. Dashboard'!$D$5</f>
        <v>2024</v>
      </c>
      <c r="D56" s="269"/>
    </row>
    <row r="57" spans="1:25" ht="13" hidden="1" customHeight="1">
      <c r="B57" s="281" t="s">
        <v>39</v>
      </c>
      <c r="C57" s="282">
        <f>INDEX($B$49:$L$54,MATCH($B57,$B$49:$B$54,0),MATCH(C$56,$B$49:$L$49,0))</f>
        <v>0</v>
      </c>
      <c r="D57" s="269"/>
    </row>
    <row r="58" spans="1:25" ht="13" hidden="1" customHeight="1">
      <c r="B58" s="281" t="s">
        <v>105</v>
      </c>
      <c r="C58" s="282">
        <f>INDEX($B$49:$L$54,MATCH($B58,$B$49:$B$54,0),MATCH(C$56,$B$49:$L$49,0))</f>
        <v>0</v>
      </c>
      <c r="D58" s="269"/>
    </row>
    <row r="59" spans="1:25" ht="13" hidden="1" customHeight="1">
      <c r="B59" s="281" t="s">
        <v>7</v>
      </c>
      <c r="C59" s="282">
        <f>INDEX($B$49:$L$54,MATCH($B59,$B$49:$B$54,0),MATCH(C$56,$B$49:$L$49,0))</f>
        <v>0</v>
      </c>
      <c r="D59" s="269"/>
    </row>
    <row r="60" spans="1:25" ht="13" hidden="1" customHeight="1">
      <c r="B60" s="292" t="s">
        <v>80</v>
      </c>
      <c r="C60" s="293">
        <f>INDEX($B$49:$L$54,MATCH($B60,$B$49:$B$54,0),MATCH(C$56,$B$49:$L$49,0))</f>
        <v>0</v>
      </c>
      <c r="D60" s="269"/>
    </row>
    <row r="61" spans="1:25" hidden="1">
      <c r="B61" s="276" t="s">
        <v>4</v>
      </c>
      <c r="C61" s="293">
        <f>INDEX($B$49:$L$54,MATCH($B61,$B$49:$B$54,0),MATCH(C$56,$B$49:$L$49,0))</f>
        <v>0</v>
      </c>
      <c r="D61" s="269"/>
    </row>
    <row r="62" spans="1:25" ht="10" hidden="1" customHeight="1">
      <c r="B62" s="269"/>
      <c r="C62" s="294"/>
      <c r="D62" s="269"/>
    </row>
    <row r="63" spans="1:25" s="31" customFormat="1" ht="17">
      <c r="A63" s="126"/>
      <c r="B63" s="639" t="s">
        <v>40</v>
      </c>
      <c r="C63" s="639"/>
      <c r="D63" s="639"/>
      <c r="E63" s="639"/>
      <c r="F63" s="639"/>
      <c r="G63" s="639"/>
      <c r="H63" s="639"/>
      <c r="I63" s="639"/>
      <c r="J63" s="639"/>
      <c r="K63" s="639"/>
      <c r="L63" s="639"/>
      <c r="N63" s="102"/>
      <c r="O63" s="102"/>
      <c r="P63" s="102"/>
      <c r="Q63" s="102"/>
      <c r="R63" s="102"/>
      <c r="S63" s="102"/>
      <c r="T63" s="102"/>
      <c r="U63" s="102"/>
      <c r="V63" s="102"/>
      <c r="W63" s="102"/>
    </row>
    <row r="64" spans="1:25" s="31" customFormat="1" ht="8.15" customHeight="1">
      <c r="A64" s="262"/>
      <c r="B64" s="263"/>
      <c r="C64" s="264"/>
      <c r="D64" s="264"/>
      <c r="E64" s="264"/>
      <c r="F64" s="264"/>
      <c r="G64" s="264"/>
      <c r="H64" s="264"/>
      <c r="I64" s="264"/>
      <c r="J64" s="264"/>
      <c r="K64" s="264"/>
      <c r="L64" s="264"/>
      <c r="N64" s="102"/>
      <c r="O64" s="102"/>
      <c r="P64" s="102"/>
      <c r="Q64" s="102"/>
      <c r="R64" s="102"/>
      <c r="S64" s="102"/>
      <c r="T64" s="102"/>
      <c r="U64" s="102"/>
      <c r="V64" s="102"/>
      <c r="W64" s="102"/>
    </row>
    <row r="65" spans="1:34" s="31" customFormat="1" ht="12.65" customHeight="1">
      <c r="A65" s="285"/>
      <c r="B65" s="295"/>
      <c r="C65" s="296">
        <v>2021</v>
      </c>
      <c r="D65" s="296">
        <v>2022</v>
      </c>
      <c r="E65" s="296">
        <v>2023</v>
      </c>
      <c r="F65" s="296">
        <v>2024</v>
      </c>
      <c r="G65" s="296">
        <v>2025</v>
      </c>
      <c r="H65" s="296">
        <v>2026</v>
      </c>
      <c r="I65" s="296">
        <v>2027</v>
      </c>
      <c r="J65" s="296">
        <v>2028</v>
      </c>
      <c r="K65" s="296">
        <v>2029</v>
      </c>
      <c r="L65" s="296">
        <v>2030</v>
      </c>
      <c r="N65" s="102"/>
      <c r="O65" s="269" t="s">
        <v>77</v>
      </c>
      <c r="P65" s="102"/>
      <c r="Q65" s="102"/>
      <c r="R65" s="102"/>
      <c r="S65" s="102"/>
      <c r="T65" s="102"/>
      <c r="U65" s="102"/>
      <c r="V65" s="102"/>
      <c r="W65" s="102"/>
      <c r="Z65" s="102"/>
      <c r="AA65" s="102"/>
      <c r="AB65" s="102"/>
      <c r="AC65" s="102"/>
      <c r="AD65" s="102"/>
      <c r="AE65" s="102"/>
      <c r="AF65" s="102"/>
      <c r="AG65" s="102"/>
      <c r="AH65" s="102"/>
    </row>
    <row r="66" spans="1:34" s="31" customFormat="1" ht="14.15" customHeight="1">
      <c r="A66" s="59"/>
      <c r="B66" s="513" t="s">
        <v>41</v>
      </c>
      <c r="C66" s="4"/>
      <c r="D66" s="4"/>
      <c r="E66" s="4"/>
      <c r="F66" s="4"/>
      <c r="G66" s="4"/>
      <c r="H66" s="4"/>
      <c r="I66" s="4"/>
      <c r="J66" s="4"/>
      <c r="K66" s="4"/>
      <c r="L66" s="4"/>
      <c r="N66" s="102"/>
      <c r="O66" s="5">
        <v>1</v>
      </c>
      <c r="P66" s="1"/>
      <c r="Q66" s="1"/>
      <c r="R66" s="1"/>
      <c r="S66" s="1"/>
      <c r="T66" s="1"/>
      <c r="U66" s="1"/>
      <c r="V66" s="1"/>
      <c r="W66" s="102"/>
      <c r="Z66" s="102"/>
      <c r="AA66" s="102"/>
      <c r="AB66" s="102"/>
      <c r="AC66" s="102"/>
      <c r="AD66" s="102"/>
      <c r="AE66" s="102"/>
      <c r="AF66" s="102"/>
      <c r="AG66" s="102"/>
      <c r="AH66" s="102"/>
    </row>
    <row r="67" spans="1:34" s="31" customFormat="1" ht="14.15" customHeight="1">
      <c r="A67" s="59"/>
      <c r="B67" s="513" t="s">
        <v>97</v>
      </c>
      <c r="C67" s="4"/>
      <c r="D67" s="4"/>
      <c r="E67" s="4"/>
      <c r="F67" s="4"/>
      <c r="G67" s="4"/>
      <c r="H67" s="4"/>
      <c r="I67" s="4"/>
      <c r="J67" s="4"/>
      <c r="K67" s="4"/>
      <c r="L67" s="4"/>
      <c r="N67" s="102"/>
      <c r="O67" s="5">
        <v>2</v>
      </c>
      <c r="P67" s="1"/>
      <c r="Q67" s="1"/>
      <c r="R67" s="1"/>
      <c r="S67" s="1"/>
      <c r="T67" s="1"/>
      <c r="U67" s="1"/>
      <c r="V67" s="1"/>
      <c r="W67" s="102"/>
      <c r="Z67" s="102"/>
      <c r="AA67" s="102"/>
      <c r="AB67" s="102"/>
      <c r="AC67" s="102"/>
      <c r="AD67" s="102"/>
      <c r="AE67" s="102"/>
      <c r="AF67" s="102"/>
      <c r="AG67" s="102"/>
      <c r="AH67" s="102"/>
    </row>
    <row r="68" spans="1:34" s="31" customFormat="1" ht="14.15" customHeight="1">
      <c r="A68" s="59"/>
      <c r="B68" s="513" t="s">
        <v>98</v>
      </c>
      <c r="C68" s="4"/>
      <c r="D68" s="4"/>
      <c r="E68" s="4"/>
      <c r="F68" s="4"/>
      <c r="G68" s="4"/>
      <c r="H68" s="4"/>
      <c r="I68" s="4"/>
      <c r="J68" s="4"/>
      <c r="K68" s="4"/>
      <c r="L68" s="4"/>
      <c r="N68" s="102"/>
      <c r="O68" s="5">
        <v>3</v>
      </c>
      <c r="P68" s="1"/>
      <c r="Q68" s="1"/>
      <c r="R68" s="1"/>
      <c r="S68" s="1"/>
      <c r="T68" s="1"/>
      <c r="U68" s="1"/>
      <c r="V68" s="1"/>
      <c r="W68" s="102"/>
      <c r="Z68" s="102"/>
      <c r="AA68" s="102"/>
      <c r="AB68" s="102"/>
      <c r="AC68" s="102"/>
      <c r="AD68" s="102"/>
      <c r="AE68" s="102"/>
      <c r="AF68" s="102"/>
      <c r="AG68" s="102"/>
      <c r="AH68" s="102"/>
    </row>
    <row r="69" spans="1:34" s="31" customFormat="1" ht="14.15" customHeight="1">
      <c r="A69" s="59"/>
      <c r="B69" s="513" t="s">
        <v>99</v>
      </c>
      <c r="C69" s="4"/>
      <c r="D69" s="4"/>
      <c r="E69" s="4"/>
      <c r="F69" s="4"/>
      <c r="G69" s="4"/>
      <c r="H69" s="4"/>
      <c r="I69" s="4"/>
      <c r="J69" s="4"/>
      <c r="K69" s="4"/>
      <c r="L69" s="4"/>
      <c r="N69" s="102"/>
      <c r="O69" s="5">
        <v>4</v>
      </c>
      <c r="P69" s="1"/>
      <c r="Q69" s="1"/>
      <c r="R69" s="1"/>
      <c r="S69" s="1"/>
      <c r="T69" s="1"/>
      <c r="U69" s="1"/>
      <c r="V69" s="1"/>
      <c r="W69" s="102"/>
      <c r="Z69" s="102"/>
      <c r="AA69" s="102"/>
      <c r="AB69" s="102"/>
      <c r="AC69" s="102"/>
      <c r="AD69" s="102"/>
      <c r="AE69" s="102"/>
      <c r="AF69" s="102"/>
      <c r="AG69" s="102"/>
      <c r="AH69" s="102"/>
    </row>
    <row r="70" spans="1:34" s="31" customFormat="1" ht="14.15" customHeight="1">
      <c r="A70" s="59"/>
      <c r="B70" s="513" t="s">
        <v>100</v>
      </c>
      <c r="C70" s="4"/>
      <c r="D70" s="4"/>
      <c r="E70" s="4"/>
      <c r="F70" s="4"/>
      <c r="G70" s="4"/>
      <c r="H70" s="4"/>
      <c r="I70" s="4"/>
      <c r="J70" s="4"/>
      <c r="K70" s="4"/>
      <c r="L70" s="4"/>
      <c r="N70" s="102"/>
      <c r="O70" s="1"/>
      <c r="P70" s="1"/>
      <c r="Q70" s="1"/>
      <c r="R70" s="1"/>
      <c r="S70" s="1"/>
      <c r="T70" s="1"/>
      <c r="U70" s="1"/>
      <c r="V70" s="1"/>
      <c r="W70" s="102"/>
      <c r="X70" s="102"/>
      <c r="Y70" s="102"/>
      <c r="Z70" s="102"/>
      <c r="AA70" s="102"/>
      <c r="AB70" s="102"/>
      <c r="AC70" s="102"/>
      <c r="AD70" s="102"/>
      <c r="AE70" s="102"/>
      <c r="AF70" s="102"/>
      <c r="AG70" s="102"/>
      <c r="AH70" s="102"/>
    </row>
    <row r="71" spans="1:34" s="31" customFormat="1" ht="14.15" customHeight="1">
      <c r="A71" s="59"/>
      <c r="B71" s="276" t="s">
        <v>4</v>
      </c>
      <c r="C71" s="24">
        <f>SUM(C66:C70)</f>
        <v>0</v>
      </c>
      <c r="D71" s="24">
        <f>SUM(D66:D70)</f>
        <v>0</v>
      </c>
      <c r="E71" s="24">
        <f>SUM(E66:E70)</f>
        <v>0</v>
      </c>
      <c r="F71" s="24">
        <f t="shared" ref="F71:L71" si="8">SUM(F66:F70)</f>
        <v>0</v>
      </c>
      <c r="G71" s="24">
        <f t="shared" si="8"/>
        <v>0</v>
      </c>
      <c r="H71" s="24">
        <f t="shared" si="8"/>
        <v>0</v>
      </c>
      <c r="I71" s="24">
        <f t="shared" si="8"/>
        <v>0</v>
      </c>
      <c r="J71" s="24">
        <f t="shared" si="8"/>
        <v>0</v>
      </c>
      <c r="K71" s="24">
        <f t="shared" si="8"/>
        <v>0</v>
      </c>
      <c r="L71" s="13">
        <f t="shared" si="8"/>
        <v>0</v>
      </c>
      <c r="N71" s="102"/>
      <c r="O71" s="1"/>
      <c r="P71" s="1"/>
      <c r="Q71" s="1"/>
      <c r="R71" s="1"/>
      <c r="S71" s="1"/>
      <c r="T71" s="1"/>
      <c r="U71" s="1"/>
      <c r="V71" s="1"/>
      <c r="W71" s="102"/>
      <c r="X71" s="102"/>
      <c r="Y71" s="102"/>
      <c r="Z71" s="102"/>
      <c r="AA71" s="102"/>
      <c r="AB71" s="102"/>
      <c r="AC71" s="102"/>
      <c r="AD71" s="102"/>
      <c r="AE71" s="102"/>
      <c r="AF71" s="102"/>
      <c r="AG71" s="102"/>
      <c r="AH71" s="102"/>
    </row>
    <row r="72" spans="1:34" s="31" customFormat="1" ht="14.15" customHeight="1">
      <c r="A72" s="59"/>
      <c r="B72" s="297" t="s">
        <v>110</v>
      </c>
      <c r="C72" s="27" t="str">
        <f>IF(C71=C54,"ok","Niet ok")</f>
        <v>ok</v>
      </c>
      <c r="D72" s="27" t="str">
        <f t="shared" ref="D72:L72" si="9">IF(D71=D54,"ok","Niet ok")</f>
        <v>ok</v>
      </c>
      <c r="E72" s="27" t="str">
        <f>IF(E71=E54,"ok","Niet ok")</f>
        <v>ok</v>
      </c>
      <c r="F72" s="27" t="str">
        <f t="shared" si="9"/>
        <v>ok</v>
      </c>
      <c r="G72" s="27" t="str">
        <f t="shared" si="9"/>
        <v>ok</v>
      </c>
      <c r="H72" s="27" t="str">
        <f t="shared" si="9"/>
        <v>ok</v>
      </c>
      <c r="I72" s="27" t="str">
        <f t="shared" si="9"/>
        <v>ok</v>
      </c>
      <c r="J72" s="27" t="str">
        <f t="shared" si="9"/>
        <v>ok</v>
      </c>
      <c r="K72" s="27" t="str">
        <f t="shared" si="9"/>
        <v>ok</v>
      </c>
      <c r="L72" s="27" t="str">
        <f t="shared" si="9"/>
        <v>ok</v>
      </c>
      <c r="N72" s="102"/>
      <c r="O72" s="1"/>
      <c r="P72" s="1"/>
      <c r="Q72" s="1"/>
      <c r="R72" s="1"/>
      <c r="S72" s="1"/>
      <c r="T72" s="1"/>
      <c r="U72" s="1"/>
      <c r="V72" s="1"/>
      <c r="W72" s="102"/>
      <c r="X72" s="102"/>
      <c r="Y72" s="102"/>
      <c r="Z72" s="102"/>
      <c r="AA72" s="102"/>
      <c r="AB72" s="102"/>
      <c r="AC72" s="102"/>
      <c r="AD72" s="102"/>
      <c r="AE72" s="102"/>
      <c r="AF72" s="102"/>
      <c r="AG72" s="102"/>
      <c r="AH72" s="102"/>
    </row>
    <row r="73" spans="1:34" s="31" customFormat="1" ht="9.5" customHeight="1">
      <c r="A73" s="59"/>
      <c r="B73" s="290" t="s">
        <v>166</v>
      </c>
      <c r="C73" s="29"/>
      <c r="D73" s="29"/>
      <c r="E73" s="29"/>
      <c r="F73" s="29"/>
      <c r="G73" s="29"/>
      <c r="H73" s="29"/>
      <c r="I73" s="29"/>
      <c r="J73" s="29"/>
      <c r="K73" s="29"/>
      <c r="L73" s="29"/>
      <c r="N73" s="102"/>
      <c r="O73" s="102"/>
      <c r="P73" s="102"/>
      <c r="Q73" s="102"/>
      <c r="R73" s="102"/>
      <c r="S73" s="102"/>
      <c r="T73" s="102"/>
      <c r="U73" s="102"/>
      <c r="V73" s="102"/>
      <c r="W73" s="102"/>
      <c r="X73" s="102"/>
      <c r="Y73" s="102"/>
      <c r="Z73" s="102"/>
      <c r="AA73" s="102"/>
      <c r="AB73" s="102"/>
      <c r="AC73" s="102"/>
      <c r="AD73" s="102"/>
      <c r="AE73" s="102"/>
      <c r="AF73" s="102"/>
      <c r="AG73" s="102"/>
      <c r="AH73" s="102"/>
    </row>
    <row r="74" spans="1:34" s="31" customFormat="1" ht="12.65" hidden="1" customHeight="1">
      <c r="A74" s="298"/>
      <c r="B74" s="290"/>
      <c r="C74" s="269"/>
      <c r="D74" s="269"/>
      <c r="E74" s="102"/>
      <c r="F74" s="102"/>
      <c r="G74" s="102"/>
      <c r="H74" s="102"/>
      <c r="I74" s="102"/>
      <c r="J74" s="102"/>
      <c r="K74" s="102"/>
      <c r="L74" s="102"/>
      <c r="O74" s="102"/>
      <c r="P74" s="102"/>
      <c r="Q74" s="102"/>
      <c r="R74" s="102"/>
      <c r="S74" s="102"/>
      <c r="T74" s="102"/>
      <c r="U74" s="102"/>
      <c r="V74" s="102"/>
      <c r="W74" s="102"/>
      <c r="X74" s="102"/>
      <c r="Y74" s="102"/>
      <c r="Z74" s="102"/>
      <c r="AA74" s="102"/>
      <c r="AB74" s="102"/>
    </row>
    <row r="75" spans="1:34" s="31" customFormat="1" ht="12.65" hidden="1" customHeight="1">
      <c r="A75" s="298"/>
      <c r="B75" s="299"/>
      <c r="C75" s="291">
        <f>'1. Dashboard'!$D$5</f>
        <v>2024</v>
      </c>
      <c r="D75" s="300"/>
      <c r="E75" s="300"/>
      <c r="F75" s="300"/>
      <c r="G75" s="300"/>
      <c r="H75" s="300"/>
      <c r="I75" s="300"/>
      <c r="J75" s="300"/>
      <c r="K75" s="300"/>
      <c r="L75" s="300"/>
      <c r="O75" s="102"/>
      <c r="P75" s="102"/>
      <c r="Q75" s="102"/>
      <c r="R75" s="102"/>
      <c r="S75" s="102"/>
      <c r="T75" s="102"/>
      <c r="U75" s="102"/>
      <c r="V75" s="102"/>
      <c r="W75" s="102"/>
      <c r="X75" s="102"/>
      <c r="Y75" s="102"/>
      <c r="Z75" s="102"/>
      <c r="AA75" s="102"/>
      <c r="AB75" s="102"/>
    </row>
    <row r="76" spans="1:34" s="31" customFormat="1" ht="12.65" hidden="1" customHeight="1">
      <c r="A76" s="298"/>
      <c r="B76" s="275" t="str">
        <f>B66</f>
        <v>0-1 km = te voet</v>
      </c>
      <c r="C76" s="301">
        <f t="shared" ref="C76:C81" si="10">INDEX($B$65:$L$71,MATCH($B76,$B$65:$B$71,0),MATCH(C$75,$B$65:$L$65,0))</f>
        <v>0</v>
      </c>
      <c r="D76" s="300"/>
      <c r="E76" s="300"/>
      <c r="F76" s="300"/>
      <c r="G76" s="300"/>
      <c r="H76" s="300"/>
      <c r="I76" s="300"/>
      <c r="J76" s="300"/>
      <c r="K76" s="300"/>
      <c r="L76" s="300"/>
      <c r="O76" s="102"/>
      <c r="P76" s="102"/>
      <c r="Q76" s="102"/>
      <c r="R76" s="102"/>
      <c r="S76" s="102"/>
      <c r="T76" s="102"/>
      <c r="U76" s="102"/>
      <c r="V76" s="102"/>
      <c r="W76" s="102"/>
      <c r="X76" s="102"/>
      <c r="Y76" s="102"/>
      <c r="Z76" s="102"/>
      <c r="AA76" s="102"/>
      <c r="AB76" s="102"/>
    </row>
    <row r="77" spans="1:34" s="31" customFormat="1" ht="12.65" hidden="1" customHeight="1">
      <c r="A77" s="298"/>
      <c r="B77" s="275" t="str">
        <f t="shared" ref="B77:B80" si="11">B67</f>
        <v>1-7,5 km = fiets</v>
      </c>
      <c r="C77" s="301">
        <f t="shared" si="10"/>
        <v>0</v>
      </c>
      <c r="D77" s="300"/>
      <c r="E77" s="300"/>
      <c r="F77" s="300"/>
      <c r="G77" s="300"/>
      <c r="H77" s="300"/>
      <c r="I77" s="300"/>
      <c r="J77" s="300"/>
      <c r="K77" s="300"/>
      <c r="L77" s="300"/>
      <c r="O77" s="102"/>
      <c r="P77" s="102"/>
      <c r="Q77" s="102"/>
      <c r="R77" s="102"/>
      <c r="S77" s="102"/>
      <c r="T77" s="102"/>
      <c r="U77" s="102"/>
      <c r="V77" s="102"/>
      <c r="W77" s="102"/>
      <c r="X77" s="102"/>
      <c r="Y77" s="102"/>
      <c r="Z77" s="102"/>
      <c r="AA77" s="102"/>
      <c r="AB77" s="102"/>
    </row>
    <row r="78" spans="1:34" s="31" customFormat="1" ht="12.65" hidden="1" customHeight="1">
      <c r="A78" s="298"/>
      <c r="B78" s="275" t="str">
        <f t="shared" si="11"/>
        <v>7,5-15 km = e-fiets</v>
      </c>
      <c r="C78" s="301">
        <f t="shared" si="10"/>
        <v>0</v>
      </c>
      <c r="D78" s="300"/>
      <c r="E78" s="300"/>
      <c r="F78" s="300"/>
      <c r="G78" s="300"/>
      <c r="H78" s="300"/>
      <c r="I78" s="300"/>
      <c r="J78" s="300"/>
      <c r="K78" s="300"/>
      <c r="L78" s="300"/>
      <c r="O78" s="102"/>
      <c r="P78" s="102"/>
      <c r="Q78" s="102"/>
      <c r="R78" s="102"/>
      <c r="S78" s="102"/>
      <c r="T78" s="102"/>
      <c r="U78" s="102"/>
      <c r="V78" s="102"/>
      <c r="W78" s="102"/>
      <c r="X78" s="102"/>
      <c r="Y78" s="102"/>
      <c r="Z78" s="102"/>
      <c r="AA78" s="102"/>
      <c r="AB78" s="102"/>
    </row>
    <row r="79" spans="1:34" s="31" customFormat="1" ht="12.65" hidden="1" customHeight="1">
      <c r="A79" s="298"/>
      <c r="B79" s="275" t="str">
        <f t="shared" si="11"/>
        <v>15-28 km = speedpedelec</v>
      </c>
      <c r="C79" s="301">
        <f t="shared" si="10"/>
        <v>0</v>
      </c>
      <c r="D79" s="300"/>
      <c r="E79" s="300"/>
      <c r="F79" s="300"/>
      <c r="G79" s="300"/>
      <c r="H79" s="300"/>
      <c r="I79" s="300"/>
      <c r="J79" s="300"/>
      <c r="K79" s="300"/>
      <c r="L79" s="300"/>
      <c r="O79" s="102"/>
      <c r="P79" s="102"/>
      <c r="Q79" s="102"/>
      <c r="R79" s="102"/>
      <c r="S79" s="102"/>
      <c r="T79" s="102"/>
      <c r="U79" s="102"/>
      <c r="V79" s="102"/>
      <c r="W79" s="102"/>
      <c r="X79" s="102"/>
      <c r="Y79" s="102"/>
      <c r="Z79" s="102"/>
      <c r="AA79" s="102"/>
      <c r="AB79" s="102"/>
    </row>
    <row r="80" spans="1:34" s="31" customFormat="1" ht="12.65" hidden="1" customHeight="1">
      <c r="A80" s="298"/>
      <c r="B80" s="275" t="str">
        <f t="shared" si="11"/>
        <v>&gt; 28 km = geen potentieel</v>
      </c>
      <c r="C80" s="301">
        <f t="shared" si="10"/>
        <v>0</v>
      </c>
      <c r="D80" s="300"/>
      <c r="E80" s="300"/>
      <c r="F80" s="300"/>
      <c r="G80" s="300"/>
      <c r="H80" s="300"/>
      <c r="I80" s="300"/>
      <c r="J80" s="300"/>
      <c r="K80" s="300"/>
      <c r="L80" s="300"/>
      <c r="O80" s="102"/>
      <c r="P80" s="102"/>
      <c r="Q80" s="102"/>
      <c r="R80" s="102"/>
      <c r="S80" s="102"/>
      <c r="T80" s="102"/>
      <c r="U80" s="102"/>
      <c r="V80" s="102"/>
      <c r="W80" s="102"/>
      <c r="X80" s="102"/>
      <c r="Y80" s="102"/>
      <c r="Z80" s="102"/>
      <c r="AA80" s="102"/>
      <c r="AB80" s="102"/>
    </row>
    <row r="81" spans="1:28" s="31" customFormat="1" ht="12.65" hidden="1" customHeight="1">
      <c r="A81" s="298"/>
      <c r="B81" s="276" t="s">
        <v>4</v>
      </c>
      <c r="C81" s="302">
        <f t="shared" si="10"/>
        <v>0</v>
      </c>
      <c r="D81" s="300"/>
      <c r="E81" s="300"/>
      <c r="F81" s="300"/>
      <c r="G81" s="300"/>
      <c r="H81" s="300"/>
      <c r="I81" s="300"/>
      <c r="J81" s="300"/>
      <c r="K81" s="300"/>
      <c r="L81" s="300"/>
      <c r="O81" s="102"/>
      <c r="P81" s="102"/>
      <c r="Q81" s="102"/>
      <c r="R81" s="102"/>
      <c r="S81" s="102"/>
      <c r="T81" s="102"/>
      <c r="U81" s="102"/>
      <c r="V81" s="102"/>
      <c r="W81" s="102"/>
      <c r="X81" s="102"/>
      <c r="Y81" s="102"/>
      <c r="Z81" s="102"/>
      <c r="AA81" s="102"/>
      <c r="AB81" s="102"/>
    </row>
    <row r="82" spans="1:28" s="31" customFormat="1" ht="12.65" customHeight="1">
      <c r="A82" s="298"/>
      <c r="B82" s="299"/>
      <c r="C82" s="300"/>
      <c r="D82" s="300"/>
      <c r="E82" s="300"/>
      <c r="F82" s="300"/>
      <c r="G82" s="300"/>
      <c r="H82" s="300"/>
      <c r="I82" s="300"/>
      <c r="J82" s="300"/>
      <c r="K82" s="300"/>
      <c r="L82" s="300"/>
      <c r="O82" s="102"/>
      <c r="P82" s="102"/>
      <c r="Q82" s="102"/>
      <c r="R82" s="102"/>
      <c r="S82" s="102"/>
      <c r="T82" s="102"/>
      <c r="U82" s="102"/>
      <c r="V82" s="102"/>
      <c r="W82" s="102"/>
      <c r="X82" s="102"/>
      <c r="Y82" s="102"/>
      <c r="Z82" s="102"/>
      <c r="AA82" s="102"/>
      <c r="AB82" s="102"/>
    </row>
    <row r="83" spans="1:28" ht="17">
      <c r="B83" s="639" t="s">
        <v>9</v>
      </c>
      <c r="C83" s="639"/>
      <c r="D83" s="639"/>
      <c r="E83" s="639"/>
      <c r="F83" s="639"/>
      <c r="G83" s="639"/>
      <c r="H83" s="639"/>
      <c r="I83" s="639"/>
      <c r="J83" s="639"/>
      <c r="K83" s="639"/>
      <c r="L83" s="639"/>
    </row>
    <row r="84" spans="1:28" s="31" customFormat="1" ht="10" customHeight="1">
      <c r="A84" s="260"/>
      <c r="B84" s="261"/>
      <c r="C84" s="261"/>
      <c r="D84" s="261"/>
      <c r="E84" s="261"/>
      <c r="F84" s="261"/>
      <c r="G84" s="261"/>
      <c r="H84" s="261"/>
      <c r="I84" s="261"/>
      <c r="J84" s="261"/>
      <c r="K84" s="261"/>
      <c r="L84" s="261"/>
      <c r="S84" s="32"/>
    </row>
    <row r="85" spans="1:28" ht="15.5">
      <c r="B85" s="638" t="s">
        <v>10</v>
      </c>
      <c r="C85" s="638"/>
      <c r="D85" s="638"/>
      <c r="E85" s="638"/>
      <c r="F85" s="638"/>
      <c r="G85" s="638"/>
      <c r="H85" s="638"/>
      <c r="I85" s="638"/>
      <c r="J85" s="638"/>
      <c r="K85" s="638"/>
      <c r="L85" s="638"/>
    </row>
    <row r="86" spans="1:28" s="31" customFormat="1" ht="8.15" customHeight="1">
      <c r="A86" s="262"/>
      <c r="B86" s="263"/>
      <c r="C86" s="263"/>
      <c r="D86" s="263"/>
      <c r="E86" s="263"/>
      <c r="F86" s="263"/>
      <c r="G86" s="263"/>
      <c r="H86" s="263"/>
      <c r="I86" s="263"/>
      <c r="J86" s="263"/>
      <c r="K86" s="263"/>
      <c r="L86" s="263"/>
      <c r="N86" s="286"/>
      <c r="S86" s="32"/>
    </row>
    <row r="87" spans="1:28" ht="14.5" customHeight="1">
      <c r="A87" s="285"/>
      <c r="B87" s="287"/>
      <c r="C87" s="288">
        <v>2021</v>
      </c>
      <c r="D87" s="288">
        <v>2022</v>
      </c>
      <c r="E87" s="288">
        <v>2023</v>
      </c>
      <c r="F87" s="288">
        <v>2024</v>
      </c>
      <c r="G87" s="288">
        <v>2025</v>
      </c>
      <c r="H87" s="288">
        <v>2026</v>
      </c>
      <c r="I87" s="288">
        <v>2027</v>
      </c>
      <c r="J87" s="288">
        <v>2028</v>
      </c>
      <c r="K87" s="288">
        <v>2029</v>
      </c>
      <c r="L87" s="288">
        <v>2030</v>
      </c>
      <c r="O87" s="269" t="s">
        <v>77</v>
      </c>
    </row>
    <row r="88" spans="1:28" ht="14.5" customHeight="1">
      <c r="B88" s="289" t="s">
        <v>14</v>
      </c>
      <c r="C88" s="9"/>
      <c r="D88" s="9"/>
      <c r="E88" s="9"/>
      <c r="F88" s="9"/>
      <c r="G88" s="9"/>
      <c r="H88" s="9"/>
      <c r="I88" s="9"/>
      <c r="J88" s="9"/>
      <c r="K88" s="9"/>
      <c r="L88" s="9"/>
      <c r="O88" s="5">
        <v>1</v>
      </c>
      <c r="P88" s="1"/>
      <c r="Q88" s="1"/>
      <c r="R88" s="1"/>
      <c r="S88" s="1"/>
      <c r="T88" s="1"/>
      <c r="U88" s="1"/>
      <c r="V88" s="1"/>
    </row>
    <row r="89" spans="1:28">
      <c r="B89" s="289" t="s">
        <v>32</v>
      </c>
      <c r="C89" s="9"/>
      <c r="D89" s="9"/>
      <c r="E89" s="9"/>
      <c r="F89" s="9"/>
      <c r="G89" s="9"/>
      <c r="H89" s="9"/>
      <c r="I89" s="9"/>
      <c r="J89" s="9"/>
      <c r="K89" s="9"/>
      <c r="L89" s="9"/>
      <c r="O89" s="5">
        <v>2</v>
      </c>
      <c r="P89" s="1"/>
      <c r="Q89" s="1"/>
      <c r="R89" s="1"/>
      <c r="S89" s="1"/>
      <c r="T89" s="1"/>
      <c r="U89" s="1"/>
      <c r="V89" s="1"/>
    </row>
    <row r="90" spans="1:28">
      <c r="B90" s="303" t="s">
        <v>36</v>
      </c>
      <c r="C90" s="8">
        <f>IF(SUM(C88:C89)=0,0,C89/C88)</f>
        <v>0</v>
      </c>
      <c r="D90" s="8">
        <f t="shared" ref="D90:L90" si="12">IF(SUM(D88:D89)=0,0,D89/D88)</f>
        <v>0</v>
      </c>
      <c r="E90" s="8">
        <f t="shared" si="12"/>
        <v>0</v>
      </c>
      <c r="F90" s="8">
        <f t="shared" si="12"/>
        <v>0</v>
      </c>
      <c r="G90" s="8">
        <f t="shared" si="12"/>
        <v>0</v>
      </c>
      <c r="H90" s="8">
        <f t="shared" si="12"/>
        <v>0</v>
      </c>
      <c r="I90" s="8">
        <f t="shared" si="12"/>
        <v>0</v>
      </c>
      <c r="J90" s="8">
        <f t="shared" si="12"/>
        <v>0</v>
      </c>
      <c r="K90" s="8">
        <f t="shared" si="12"/>
        <v>0</v>
      </c>
      <c r="L90" s="8">
        <f t="shared" si="12"/>
        <v>0</v>
      </c>
      <c r="O90" s="5">
        <v>3</v>
      </c>
      <c r="P90" s="1"/>
      <c r="Q90" s="1"/>
      <c r="R90" s="1"/>
      <c r="S90" s="1"/>
      <c r="T90" s="1"/>
      <c r="U90" s="1"/>
      <c r="V90" s="1"/>
    </row>
    <row r="91" spans="1:28">
      <c r="B91" s="289" t="s">
        <v>35</v>
      </c>
      <c r="C91" s="9"/>
      <c r="D91" s="9"/>
      <c r="E91" s="9"/>
      <c r="F91" s="9"/>
      <c r="G91" s="9"/>
      <c r="H91" s="9"/>
      <c r="I91" s="9"/>
      <c r="J91" s="9"/>
      <c r="K91" s="9"/>
      <c r="L91" s="9"/>
      <c r="O91" s="5">
        <v>4</v>
      </c>
      <c r="P91" s="1"/>
      <c r="Q91" s="1"/>
      <c r="R91" s="1"/>
      <c r="S91" s="1"/>
      <c r="T91" s="1"/>
      <c r="U91" s="1"/>
      <c r="V91" s="1"/>
    </row>
    <row r="92" spans="1:28">
      <c r="B92" s="303" t="s">
        <v>37</v>
      </c>
      <c r="C92" s="8">
        <f>IF(SUM(C88:C89)=0,0,C91/C88)</f>
        <v>0</v>
      </c>
      <c r="D92" s="8">
        <f t="shared" ref="D92:L92" si="13">IF(SUM(D88:D89)=0,0,D91/D88)</f>
        <v>0</v>
      </c>
      <c r="E92" s="8">
        <f t="shared" si="13"/>
        <v>0</v>
      </c>
      <c r="F92" s="8">
        <f t="shared" si="13"/>
        <v>0</v>
      </c>
      <c r="G92" s="8">
        <f t="shared" si="13"/>
        <v>0</v>
      </c>
      <c r="H92" s="8">
        <f t="shared" si="13"/>
        <v>0</v>
      </c>
      <c r="I92" s="8">
        <f t="shared" si="13"/>
        <v>0</v>
      </c>
      <c r="J92" s="8">
        <f t="shared" si="13"/>
        <v>0</v>
      </c>
      <c r="K92" s="8">
        <f t="shared" si="13"/>
        <v>0</v>
      </c>
      <c r="L92" s="8">
        <f t="shared" si="13"/>
        <v>0</v>
      </c>
      <c r="O92" s="1"/>
      <c r="P92" s="1"/>
      <c r="Q92" s="1"/>
      <c r="R92" s="1"/>
      <c r="S92" s="1"/>
      <c r="T92" s="1"/>
      <c r="U92" s="1"/>
      <c r="V92" s="1"/>
    </row>
    <row r="93" spans="1:28" ht="12.65" customHeight="1">
      <c r="E93" s="105"/>
      <c r="F93" s="105"/>
      <c r="G93" s="105"/>
      <c r="H93" s="105"/>
      <c r="I93" s="105"/>
      <c r="J93" s="105"/>
      <c r="K93" s="105"/>
      <c r="L93" s="105"/>
    </row>
    <row r="94" spans="1:28" ht="15.5">
      <c r="B94" s="638" t="s">
        <v>11</v>
      </c>
      <c r="C94" s="638"/>
      <c r="D94" s="638"/>
      <c r="E94" s="638"/>
      <c r="F94" s="638"/>
      <c r="G94" s="638"/>
      <c r="H94" s="638"/>
      <c r="I94" s="638"/>
      <c r="J94" s="638"/>
      <c r="K94" s="638"/>
      <c r="L94" s="638"/>
    </row>
    <row r="95" spans="1:28" s="31" customFormat="1" ht="10" customHeight="1">
      <c r="A95" s="262"/>
      <c r="B95" s="263"/>
      <c r="C95" s="263"/>
      <c r="D95" s="263"/>
      <c r="E95" s="263"/>
      <c r="F95" s="263"/>
      <c r="G95" s="263"/>
      <c r="H95" s="263"/>
      <c r="I95" s="263"/>
      <c r="J95" s="263"/>
      <c r="K95" s="263"/>
      <c r="L95" s="263"/>
      <c r="N95" s="286"/>
      <c r="S95" s="102"/>
      <c r="T95" s="102"/>
      <c r="U95" s="102"/>
    </row>
    <row r="96" spans="1:28" ht="14.5" customHeight="1">
      <c r="A96" s="285"/>
      <c r="B96" s="287" t="s">
        <v>26</v>
      </c>
      <c r="C96" s="288">
        <v>2021</v>
      </c>
      <c r="D96" s="288">
        <v>2022</v>
      </c>
      <c r="E96" s="288" t="s">
        <v>18</v>
      </c>
      <c r="F96" s="288" t="s">
        <v>19</v>
      </c>
      <c r="G96" s="288" t="s">
        <v>20</v>
      </c>
      <c r="H96" s="288" t="s">
        <v>21</v>
      </c>
      <c r="I96" s="288" t="s">
        <v>22</v>
      </c>
      <c r="J96" s="288" t="s">
        <v>23</v>
      </c>
      <c r="K96" s="288" t="s">
        <v>24</v>
      </c>
      <c r="L96" s="288" t="s">
        <v>25</v>
      </c>
      <c r="O96" s="269" t="s">
        <v>77</v>
      </c>
    </row>
    <row r="97" spans="2:22">
      <c r="B97" s="289" t="s">
        <v>38</v>
      </c>
      <c r="C97" s="9"/>
      <c r="D97" s="9"/>
      <c r="E97" s="9"/>
      <c r="F97" s="9"/>
      <c r="G97" s="9"/>
      <c r="H97" s="9"/>
      <c r="I97" s="9"/>
      <c r="J97" s="9"/>
      <c r="K97" s="9"/>
      <c r="L97" s="9"/>
      <c r="O97" s="5">
        <v>1</v>
      </c>
      <c r="P97" s="1"/>
      <c r="Q97" s="1"/>
      <c r="R97" s="1"/>
      <c r="S97" s="1"/>
      <c r="T97" s="1"/>
      <c r="U97" s="1"/>
      <c r="V97" s="1"/>
    </row>
    <row r="98" spans="2:22">
      <c r="B98" s="289" t="s">
        <v>32</v>
      </c>
      <c r="C98" s="9"/>
      <c r="D98" s="9"/>
      <c r="E98" s="9"/>
      <c r="F98" s="9"/>
      <c r="G98" s="9"/>
      <c r="H98" s="9"/>
      <c r="I98" s="9"/>
      <c r="J98" s="9"/>
      <c r="K98" s="9"/>
      <c r="L98" s="9"/>
      <c r="O98" s="5">
        <v>2</v>
      </c>
      <c r="P98" s="1"/>
      <c r="Q98" s="1"/>
      <c r="R98" s="1"/>
      <c r="S98" s="1"/>
      <c r="T98" s="1"/>
      <c r="U98" s="1"/>
      <c r="V98" s="1"/>
    </row>
    <row r="99" spans="2:22">
      <c r="B99" s="303" t="s">
        <v>36</v>
      </c>
      <c r="C99" s="8">
        <f>IF(SUM(C97:C98)=0,0,C98/C97)</f>
        <v>0</v>
      </c>
      <c r="D99" s="8">
        <f t="shared" ref="D99:L99" si="14">IF(SUM(D97:D98)=0,0,D98/D97)</f>
        <v>0</v>
      </c>
      <c r="E99" s="8">
        <f t="shared" si="14"/>
        <v>0</v>
      </c>
      <c r="F99" s="8">
        <f t="shared" si="14"/>
        <v>0</v>
      </c>
      <c r="G99" s="8">
        <f t="shared" si="14"/>
        <v>0</v>
      </c>
      <c r="H99" s="8">
        <f t="shared" si="14"/>
        <v>0</v>
      </c>
      <c r="I99" s="8">
        <f t="shared" si="14"/>
        <v>0</v>
      </c>
      <c r="J99" s="8">
        <f t="shared" si="14"/>
        <v>0</v>
      </c>
      <c r="K99" s="8">
        <f t="shared" si="14"/>
        <v>0</v>
      </c>
      <c r="L99" s="8">
        <f t="shared" si="14"/>
        <v>0</v>
      </c>
      <c r="O99" s="5">
        <v>3</v>
      </c>
      <c r="P99" s="1"/>
      <c r="Q99" s="1"/>
      <c r="R99" s="1"/>
      <c r="S99" s="1"/>
      <c r="T99" s="1"/>
      <c r="U99" s="1"/>
      <c r="V99" s="1"/>
    </row>
    <row r="100" spans="2:22">
      <c r="B100" s="289" t="s">
        <v>35</v>
      </c>
      <c r="C100" s="9"/>
      <c r="D100" s="9"/>
      <c r="E100" s="9"/>
      <c r="F100" s="9"/>
      <c r="G100" s="9"/>
      <c r="H100" s="9"/>
      <c r="I100" s="9"/>
      <c r="J100" s="9"/>
      <c r="K100" s="9"/>
      <c r="L100" s="9"/>
      <c r="O100" s="5">
        <v>4</v>
      </c>
      <c r="P100" s="1"/>
      <c r="Q100" s="1"/>
      <c r="R100" s="1"/>
      <c r="S100" s="1"/>
      <c r="T100" s="1"/>
      <c r="U100" s="1"/>
      <c r="V100" s="1"/>
    </row>
    <row r="101" spans="2:22">
      <c r="B101" s="303" t="s">
        <v>37</v>
      </c>
      <c r="C101" s="8">
        <f>IF(SUM(C97:C98)=0,0,C100/C97)</f>
        <v>0</v>
      </c>
      <c r="D101" s="8">
        <f t="shared" ref="D101:L101" si="15">IF(SUM(D97:D98)=0,0,D100/D97)</f>
        <v>0</v>
      </c>
      <c r="E101" s="8">
        <f t="shared" si="15"/>
        <v>0</v>
      </c>
      <c r="F101" s="8">
        <f t="shared" si="15"/>
        <v>0</v>
      </c>
      <c r="G101" s="8">
        <f t="shared" si="15"/>
        <v>0</v>
      </c>
      <c r="H101" s="8">
        <f t="shared" si="15"/>
        <v>0</v>
      </c>
      <c r="I101" s="8">
        <f t="shared" si="15"/>
        <v>0</v>
      </c>
      <c r="J101" s="8">
        <f t="shared" si="15"/>
        <v>0</v>
      </c>
      <c r="K101" s="8">
        <f t="shared" si="15"/>
        <v>0</v>
      </c>
      <c r="L101" s="8">
        <f t="shared" si="15"/>
        <v>0</v>
      </c>
      <c r="O101" s="1"/>
      <c r="P101" s="1"/>
      <c r="Q101" s="1"/>
      <c r="R101" s="1"/>
      <c r="S101" s="1"/>
      <c r="T101" s="1"/>
      <c r="U101" s="1"/>
      <c r="V101" s="1"/>
    </row>
    <row r="102" spans="2:22">
      <c r="E102" s="105"/>
      <c r="F102" s="105"/>
      <c r="G102" s="105"/>
      <c r="H102" s="105"/>
      <c r="I102" s="105"/>
      <c r="J102" s="105"/>
      <c r="K102" s="105"/>
      <c r="L102" s="105"/>
    </row>
    <row r="104" spans="2:22">
      <c r="B104" s="304"/>
      <c r="C104" s="304"/>
      <c r="D104" s="304"/>
      <c r="I104" s="304"/>
    </row>
    <row r="105" spans="2:22">
      <c r="E105" s="304"/>
      <c r="F105" s="304"/>
      <c r="G105" s="304"/>
      <c r="I105" s="304"/>
      <c r="J105" s="304"/>
      <c r="K105" s="304"/>
    </row>
    <row r="106" spans="2:22">
      <c r="I106" s="305"/>
      <c r="J106" s="305"/>
      <c r="K106" s="305"/>
    </row>
    <row r="107" spans="2:22">
      <c r="E107" s="306"/>
      <c r="F107" s="306"/>
      <c r="G107" s="306"/>
    </row>
    <row r="108" spans="2:22">
      <c r="E108" s="306"/>
      <c r="F108" s="306"/>
      <c r="G108" s="306"/>
    </row>
    <row r="109" spans="2:22" ht="17">
      <c r="B109" s="368" t="s">
        <v>172</v>
      </c>
    </row>
    <row r="110" spans="2:22" ht="15.5" customHeight="1">
      <c r="B110" s="555" t="s">
        <v>181</v>
      </c>
      <c r="C110" s="555"/>
      <c r="D110" s="555"/>
    </row>
    <row r="111" spans="2:22">
      <c r="E111" s="304"/>
      <c r="F111" s="304"/>
      <c r="G111" s="304"/>
      <c r="I111" s="304"/>
      <c r="J111" s="304"/>
      <c r="K111" s="304"/>
    </row>
    <row r="112" spans="2:22">
      <c r="I112" s="305"/>
      <c r="J112" s="305"/>
      <c r="K112" s="305"/>
    </row>
    <row r="113" spans="5:7">
      <c r="E113" s="306"/>
      <c r="F113" s="306"/>
      <c r="G113" s="306"/>
    </row>
    <row r="114" spans="5:7">
      <c r="E114" s="306"/>
      <c r="F114" s="306"/>
      <c r="G114" s="306"/>
    </row>
  </sheetData>
  <sheetProtection algorithmName="SHA-512" hashValue="ktuRyPADnsJ3K/o/NWWxZWI9kXWyt2dvk2UQ6voGi7XxB8SXcArokg2jSKpHXsdbg6sz0J/W1tlCJLNrlAI5Pw==" saltValue="mzyKJu+Gb9Vq05O9lbpeoA==" spinCount="100000" sheet="1" objects="1" scenarios="1"/>
  <mergeCells count="10">
    <mergeCell ref="B110:D110"/>
    <mergeCell ref="B2:M3"/>
    <mergeCell ref="B5:M6"/>
    <mergeCell ref="B10:M10"/>
    <mergeCell ref="B8:M8"/>
    <mergeCell ref="B94:L94"/>
    <mergeCell ref="B47:L47"/>
    <mergeCell ref="B63:L63"/>
    <mergeCell ref="B85:L85"/>
    <mergeCell ref="B83:L83"/>
  </mergeCells>
  <conditionalFormatting sqref="C72:L72">
    <cfRule type="containsText" dxfId="3" priority="1" operator="containsText" text="Niet ok">
      <formula>NOT(ISERROR(SEARCH("Niet ok",C72)))</formula>
    </cfRule>
    <cfRule type="containsText" dxfId="2" priority="2" operator="containsText" text="ok">
      <formula>NOT(ISERROR(SEARCH("ok",C72)))</formula>
    </cfRule>
  </conditionalFormatting>
  <hyperlinks>
    <hyperlink ref="B110" r:id="rId1" xr:uid="{1233A1B9-7E76-4586-9089-77FDD30E06E2}"/>
  </hyperlinks>
  <pageMargins left="0.7" right="0.7" top="0.75" bottom="0.75" header="0.3" footer="0.3"/>
  <pageSetup paperSize="9" orientation="landscape" r:id="rId2"/>
  <ignoredErrors>
    <ignoredError sqref="M11" unlockedFormula="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F0899-05EB-4BCD-92F6-75E3DC3AECDF}">
  <sheetPr codeName="Blad4">
    <tabColor theme="5" tint="0.79998168889431442"/>
  </sheetPr>
  <dimension ref="A1:V99"/>
  <sheetViews>
    <sheetView showGridLines="0" zoomScaleNormal="100" workbookViewId="0"/>
  </sheetViews>
  <sheetFormatPr defaultColWidth="8.81640625" defaultRowHeight="14.5"/>
  <cols>
    <col min="1" max="1" width="3.1796875" style="126" customWidth="1"/>
    <col min="2" max="2" width="33" style="102" bestFit="1" customWidth="1"/>
    <col min="3" max="12" width="9.1796875" style="102" customWidth="1"/>
    <col min="13" max="13" width="13.54296875" style="102" customWidth="1"/>
    <col min="14" max="14" width="4.54296875" style="102" customWidth="1"/>
    <col min="15" max="15" width="4.1796875" style="102" customWidth="1"/>
    <col min="16" max="21" width="11" style="102" customWidth="1"/>
    <col min="22" max="16384" width="8.81640625" style="102"/>
  </cols>
  <sheetData>
    <row r="1" spans="1:22" ht="9.5" customHeight="1"/>
    <row r="2" spans="1:22" ht="8" customHeight="1">
      <c r="B2" s="636" t="s">
        <v>171</v>
      </c>
      <c r="C2" s="636"/>
      <c r="D2" s="636"/>
      <c r="E2" s="636"/>
      <c r="F2" s="636"/>
      <c r="G2" s="636"/>
      <c r="H2" s="636"/>
      <c r="I2" s="636"/>
      <c r="J2" s="636"/>
      <c r="K2" s="636"/>
      <c r="L2" s="636"/>
      <c r="M2" s="636"/>
    </row>
    <row r="3" spans="1:22" ht="8" customHeight="1">
      <c r="B3" s="636"/>
      <c r="C3" s="636"/>
      <c r="D3" s="636"/>
      <c r="E3" s="636"/>
      <c r="F3" s="636"/>
      <c r="G3" s="636"/>
      <c r="H3" s="636"/>
      <c r="I3" s="636"/>
      <c r="J3" s="636"/>
      <c r="K3" s="636"/>
      <c r="L3" s="636"/>
      <c r="M3" s="636"/>
    </row>
    <row r="4" spans="1:22" ht="6.65" customHeight="1">
      <c r="A4" s="102"/>
      <c r="B4" s="346"/>
      <c r="C4" s="346"/>
      <c r="D4" s="346"/>
      <c r="E4" s="346"/>
      <c r="F4" s="346"/>
      <c r="G4" s="346"/>
      <c r="H4" s="346"/>
      <c r="I4" s="346"/>
      <c r="J4" s="346"/>
      <c r="K4" s="346"/>
      <c r="L4" s="346"/>
      <c r="M4" s="346"/>
    </row>
    <row r="5" spans="1:22" s="31" customFormat="1" ht="14.5" customHeight="1">
      <c r="A5" s="59"/>
      <c r="B5" s="637" t="s">
        <v>174</v>
      </c>
      <c r="C5" s="637"/>
      <c r="D5" s="637"/>
      <c r="E5" s="637"/>
      <c r="F5" s="637"/>
      <c r="G5" s="637"/>
      <c r="H5" s="637"/>
      <c r="I5" s="637"/>
      <c r="J5" s="637"/>
      <c r="K5" s="637"/>
      <c r="L5" s="637"/>
      <c r="M5" s="637"/>
    </row>
    <row r="6" spans="1:22" s="31" customFormat="1" ht="23.15" customHeight="1">
      <c r="A6" s="257"/>
      <c r="B6" s="637"/>
      <c r="C6" s="637"/>
      <c r="D6" s="637"/>
      <c r="E6" s="637"/>
      <c r="F6" s="637"/>
      <c r="G6" s="637"/>
      <c r="H6" s="637"/>
      <c r="I6" s="637"/>
      <c r="J6" s="637"/>
      <c r="K6" s="637"/>
      <c r="L6" s="637"/>
      <c r="M6" s="637"/>
    </row>
    <row r="7" spans="1:22" s="31" customFormat="1" ht="17">
      <c r="A7" s="233"/>
      <c r="B7" s="259"/>
      <c r="C7" s="259"/>
      <c r="D7" s="259"/>
      <c r="E7" s="259"/>
      <c r="F7" s="259"/>
      <c r="G7" s="259"/>
      <c r="H7" s="259"/>
      <c r="I7" s="259"/>
      <c r="J7" s="259"/>
      <c r="K7" s="259"/>
      <c r="L7" s="259"/>
    </row>
    <row r="8" spans="1:22" s="31" customFormat="1" ht="17">
      <c r="A8" s="59"/>
      <c r="B8" s="639" t="s">
        <v>15</v>
      </c>
      <c r="C8" s="639"/>
      <c r="D8" s="639"/>
      <c r="E8" s="639"/>
      <c r="F8" s="639"/>
      <c r="G8" s="639"/>
      <c r="H8" s="639"/>
      <c r="I8" s="639"/>
      <c r="J8" s="639"/>
      <c r="K8" s="639"/>
      <c r="L8" s="639"/>
      <c r="M8" s="639"/>
    </row>
    <row r="9" spans="1:22" s="31" customFormat="1" ht="17">
      <c r="A9" s="260"/>
      <c r="B9" s="261"/>
      <c r="C9" s="261"/>
      <c r="D9" s="261"/>
      <c r="E9" s="261"/>
      <c r="F9" s="261"/>
      <c r="G9" s="261"/>
      <c r="H9" s="261"/>
      <c r="I9" s="261"/>
      <c r="J9" s="261"/>
      <c r="K9" s="261"/>
      <c r="L9" s="261"/>
      <c r="O9" s="102"/>
      <c r="P9" s="102"/>
    </row>
    <row r="10" spans="1:22" s="31" customFormat="1" ht="14.5" customHeight="1">
      <c r="A10" s="59"/>
      <c r="B10" s="638" t="s">
        <v>0</v>
      </c>
      <c r="C10" s="638"/>
      <c r="D10" s="638"/>
      <c r="E10" s="638"/>
      <c r="F10" s="638"/>
      <c r="G10" s="638"/>
      <c r="H10" s="638"/>
      <c r="I10" s="638"/>
      <c r="J10" s="638"/>
      <c r="K10" s="638"/>
      <c r="L10" s="638"/>
      <c r="M10" s="638"/>
      <c r="O10" s="102"/>
      <c r="P10" s="102"/>
    </row>
    <row r="11" spans="1:22" s="31" customFormat="1" ht="8.15" customHeight="1" thickBot="1">
      <c r="A11" s="262"/>
      <c r="B11" s="263"/>
      <c r="C11" s="264"/>
      <c r="D11" s="264"/>
      <c r="E11" s="264"/>
      <c r="F11" s="264"/>
      <c r="G11" s="264"/>
      <c r="H11" s="264"/>
      <c r="I11" s="264"/>
      <c r="J11" s="264"/>
      <c r="K11" s="264"/>
      <c r="L11" s="264"/>
      <c r="M11" s="265" t="str">
        <f>M12&amp;"
"&amp;M13</f>
        <v>2027
Ambitie</v>
      </c>
      <c r="N11" s="286"/>
      <c r="O11" s="102"/>
      <c r="P11" s="102"/>
    </row>
    <row r="12" spans="1:22" s="31" customFormat="1" ht="14.15" customHeight="1" thickBot="1">
      <c r="A12" s="262"/>
      <c r="B12" s="263"/>
      <c r="C12" s="19" t="str">
        <f>C13&amp;"
n="&amp;C24</f>
        <v>2021
n=0</v>
      </c>
      <c r="D12" s="19" t="str">
        <f t="shared" ref="D12:L12" si="0">D13&amp;"
n="&amp;D24</f>
        <v>2022
n=0</v>
      </c>
      <c r="E12" s="19" t="str">
        <f t="shared" si="0"/>
        <v>2023
n=0</v>
      </c>
      <c r="F12" s="19" t="str">
        <f t="shared" si="0"/>
        <v>2024
n=0</v>
      </c>
      <c r="G12" s="19" t="str">
        <f t="shared" si="0"/>
        <v>2025
n=0</v>
      </c>
      <c r="H12" s="19" t="str">
        <f t="shared" si="0"/>
        <v>2026
n=0</v>
      </c>
      <c r="I12" s="19" t="str">
        <f t="shared" si="0"/>
        <v>2027
n=0</v>
      </c>
      <c r="J12" s="19" t="str">
        <f t="shared" si="0"/>
        <v>2028
n=0</v>
      </c>
      <c r="K12" s="19" t="str">
        <f t="shared" si="0"/>
        <v>2029
n=0</v>
      </c>
      <c r="L12" s="19" t="str">
        <f t="shared" si="0"/>
        <v>2030
n=0</v>
      </c>
      <c r="M12" s="28">
        <v>2027</v>
      </c>
      <c r="N12" s="286"/>
      <c r="O12" s="102"/>
      <c r="P12" s="102"/>
    </row>
    <row r="13" spans="1:22" s="31" customFormat="1" ht="14.15" customHeight="1">
      <c r="A13" s="347"/>
      <c r="B13" s="295"/>
      <c r="C13" s="272">
        <v>2021</v>
      </c>
      <c r="D13" s="273">
        <v>2022</v>
      </c>
      <c r="E13" s="273">
        <v>2023</v>
      </c>
      <c r="F13" s="273">
        <v>2024</v>
      </c>
      <c r="G13" s="273">
        <v>2025</v>
      </c>
      <c r="H13" s="273">
        <v>2026</v>
      </c>
      <c r="I13" s="273">
        <v>2027</v>
      </c>
      <c r="J13" s="273">
        <v>2028</v>
      </c>
      <c r="K13" s="273">
        <v>2029</v>
      </c>
      <c r="L13" s="273">
        <v>2030</v>
      </c>
      <c r="M13" s="274" t="s">
        <v>96</v>
      </c>
      <c r="O13" s="269" t="s">
        <v>77</v>
      </c>
    </row>
    <row r="14" spans="1:22" s="31" customFormat="1" ht="14.5" customHeight="1">
      <c r="A14" s="59"/>
      <c r="B14" s="275" t="s">
        <v>279</v>
      </c>
      <c r="C14" s="4"/>
      <c r="D14" s="4"/>
      <c r="E14" s="4"/>
      <c r="F14" s="4"/>
      <c r="G14" s="4"/>
      <c r="H14" s="4"/>
      <c r="I14" s="4"/>
      <c r="J14" s="4"/>
      <c r="K14" s="4"/>
      <c r="L14" s="4"/>
      <c r="M14" s="367"/>
      <c r="O14" s="5">
        <v>1</v>
      </c>
      <c r="P14" s="5" t="s">
        <v>78</v>
      </c>
      <c r="Q14" s="2"/>
      <c r="R14" s="2"/>
      <c r="S14" s="2"/>
      <c r="T14" s="2"/>
      <c r="U14" s="2"/>
      <c r="V14" s="2"/>
    </row>
    <row r="15" spans="1:22" s="31" customFormat="1" ht="14.5" customHeight="1">
      <c r="A15" s="59"/>
      <c r="B15" s="275" t="s">
        <v>29</v>
      </c>
      <c r="C15" s="4"/>
      <c r="D15" s="4"/>
      <c r="E15" s="4"/>
      <c r="F15" s="4"/>
      <c r="G15" s="4"/>
      <c r="H15" s="4"/>
      <c r="I15" s="4"/>
      <c r="J15" s="4"/>
      <c r="K15" s="4"/>
      <c r="L15" s="4"/>
      <c r="M15" s="367"/>
      <c r="O15" s="5">
        <v>2</v>
      </c>
      <c r="P15" s="5" t="s">
        <v>79</v>
      </c>
      <c r="Q15" s="2"/>
      <c r="R15" s="2"/>
      <c r="S15" s="2"/>
      <c r="T15" s="2"/>
      <c r="U15" s="2"/>
      <c r="V15" s="2"/>
    </row>
    <row r="16" spans="1:22" s="31" customFormat="1" ht="15" customHeight="1">
      <c r="A16" s="59"/>
      <c r="B16" s="275" t="s">
        <v>1</v>
      </c>
      <c r="C16" s="4"/>
      <c r="D16" s="4"/>
      <c r="E16" s="4"/>
      <c r="F16" s="4"/>
      <c r="G16" s="4"/>
      <c r="H16" s="4"/>
      <c r="I16" s="4"/>
      <c r="J16" s="4"/>
      <c r="K16" s="4"/>
      <c r="L16" s="4"/>
      <c r="M16" s="367"/>
      <c r="O16" s="5">
        <v>3</v>
      </c>
      <c r="P16" s="1"/>
      <c r="Q16" s="2"/>
      <c r="R16" s="2"/>
      <c r="S16" s="2"/>
      <c r="T16" s="2"/>
      <c r="U16" s="2"/>
      <c r="V16" s="2"/>
    </row>
    <row r="17" spans="1:22" s="31" customFormat="1" ht="15" customHeight="1">
      <c r="A17" s="59"/>
      <c r="B17" s="275" t="s">
        <v>2</v>
      </c>
      <c r="C17" s="4"/>
      <c r="D17" s="4"/>
      <c r="E17" s="4"/>
      <c r="F17" s="4"/>
      <c r="G17" s="4"/>
      <c r="H17" s="4"/>
      <c r="I17" s="4"/>
      <c r="J17" s="4"/>
      <c r="K17" s="4"/>
      <c r="L17" s="4"/>
      <c r="M17" s="367"/>
      <c r="O17" s="5">
        <v>4</v>
      </c>
      <c r="P17" s="1"/>
      <c r="Q17" s="2"/>
      <c r="R17" s="2"/>
      <c r="S17" s="2"/>
      <c r="T17" s="2"/>
      <c r="U17" s="2"/>
      <c r="V17" s="2"/>
    </row>
    <row r="18" spans="1:22" s="31" customFormat="1" ht="15" customHeight="1">
      <c r="A18" s="59"/>
      <c r="B18" s="275" t="s">
        <v>74</v>
      </c>
      <c r="C18" s="4"/>
      <c r="D18" s="4"/>
      <c r="E18" s="4"/>
      <c r="F18" s="4"/>
      <c r="G18" s="4"/>
      <c r="H18" s="4"/>
      <c r="I18" s="4"/>
      <c r="J18" s="4"/>
      <c r="K18" s="4"/>
      <c r="L18" s="4"/>
      <c r="M18" s="367"/>
      <c r="O18" s="1"/>
      <c r="P18" s="1"/>
      <c r="Q18" s="2"/>
      <c r="R18" s="2"/>
      <c r="S18" s="2"/>
      <c r="T18" s="2"/>
      <c r="U18" s="2"/>
      <c r="V18" s="2"/>
    </row>
    <row r="19" spans="1:22" s="31" customFormat="1" ht="15" customHeight="1">
      <c r="A19" s="59"/>
      <c r="B19" s="275" t="s">
        <v>27</v>
      </c>
      <c r="C19" s="4"/>
      <c r="D19" s="4"/>
      <c r="E19" s="4"/>
      <c r="F19" s="4"/>
      <c r="G19" s="4"/>
      <c r="H19" s="4"/>
      <c r="I19" s="4"/>
      <c r="J19" s="4"/>
      <c r="K19" s="4"/>
      <c r="L19" s="4"/>
      <c r="M19" s="367"/>
      <c r="O19" s="1"/>
      <c r="P19" s="1"/>
      <c r="Q19" s="2"/>
      <c r="R19" s="2"/>
      <c r="S19" s="2"/>
      <c r="T19" s="2"/>
      <c r="U19" s="2"/>
      <c r="V19" s="2"/>
    </row>
    <row r="20" spans="1:22" s="31" customFormat="1" ht="15" customHeight="1">
      <c r="A20" s="59"/>
      <c r="B20" s="275" t="s">
        <v>28</v>
      </c>
      <c r="C20" s="4"/>
      <c r="D20" s="4"/>
      <c r="E20" s="4"/>
      <c r="F20" s="4"/>
      <c r="G20" s="4"/>
      <c r="H20" s="4"/>
      <c r="I20" s="4"/>
      <c r="J20" s="4"/>
      <c r="K20" s="4"/>
      <c r="L20" s="4"/>
      <c r="M20" s="367"/>
      <c r="O20" s="1"/>
      <c r="P20" s="1"/>
      <c r="Q20" s="2"/>
      <c r="R20" s="2"/>
      <c r="S20" s="2"/>
      <c r="T20" s="2"/>
      <c r="U20" s="2"/>
      <c r="V20" s="2"/>
    </row>
    <row r="21" spans="1:22" s="31" customFormat="1">
      <c r="A21" s="59"/>
      <c r="B21" s="275" t="s">
        <v>5</v>
      </c>
      <c r="C21" s="4"/>
      <c r="D21" s="4"/>
      <c r="E21" s="4"/>
      <c r="F21" s="4"/>
      <c r="G21" s="4"/>
      <c r="H21" s="4"/>
      <c r="I21" s="4"/>
      <c r="J21" s="4"/>
      <c r="K21" s="4"/>
      <c r="L21" s="4"/>
      <c r="M21" s="367"/>
      <c r="O21" s="1"/>
      <c r="P21" s="1"/>
      <c r="Q21" s="2"/>
      <c r="R21" s="2"/>
      <c r="S21" s="2"/>
      <c r="T21" s="2"/>
      <c r="U21" s="2"/>
      <c r="V21" s="2"/>
    </row>
    <row r="22" spans="1:22" s="31" customFormat="1">
      <c r="A22" s="59"/>
      <c r="B22" s="275" t="s">
        <v>6</v>
      </c>
      <c r="C22" s="4"/>
      <c r="D22" s="4"/>
      <c r="E22" s="4"/>
      <c r="F22" s="4"/>
      <c r="G22" s="4"/>
      <c r="H22" s="4"/>
      <c r="I22" s="4"/>
      <c r="J22" s="4"/>
      <c r="K22" s="4"/>
      <c r="L22" s="4"/>
      <c r="M22" s="367"/>
      <c r="O22" s="1"/>
      <c r="P22" s="1"/>
      <c r="Q22" s="2"/>
      <c r="R22" s="2"/>
      <c r="S22" s="2"/>
      <c r="T22" s="2"/>
      <c r="U22" s="2"/>
      <c r="V22" s="2"/>
    </row>
    <row r="23" spans="1:22" s="31" customFormat="1">
      <c r="A23" s="59"/>
      <c r="B23" s="275" t="s">
        <v>12</v>
      </c>
      <c r="C23" s="4"/>
      <c r="D23" s="4"/>
      <c r="E23" s="4"/>
      <c r="F23" s="4"/>
      <c r="G23" s="4"/>
      <c r="H23" s="4"/>
      <c r="I23" s="4"/>
      <c r="J23" s="4"/>
      <c r="K23" s="4"/>
      <c r="L23" s="4"/>
      <c r="M23" s="367"/>
      <c r="O23" s="1"/>
      <c r="P23" s="1"/>
      <c r="Q23" s="2"/>
      <c r="R23" s="2"/>
      <c r="S23" s="2"/>
      <c r="T23" s="2"/>
      <c r="U23" s="2"/>
      <c r="V23" s="2"/>
    </row>
    <row r="24" spans="1:22" s="31" customFormat="1" ht="16" customHeight="1">
      <c r="A24" s="58"/>
      <c r="B24" s="276" t="s">
        <v>4</v>
      </c>
      <c r="C24" s="13">
        <f>SUM(C14:C23)</f>
        <v>0</v>
      </c>
      <c r="D24" s="13">
        <f>SUM(D14:D23)</f>
        <v>0</v>
      </c>
      <c r="E24" s="13">
        <f>SUM(E14:E23)</f>
        <v>0</v>
      </c>
      <c r="F24" s="13">
        <f t="shared" ref="F24:L24" si="1">SUM(F14:F23)</f>
        <v>0</v>
      </c>
      <c r="G24" s="13">
        <f t="shared" si="1"/>
        <v>0</v>
      </c>
      <c r="H24" s="13">
        <f t="shared" si="1"/>
        <v>0</v>
      </c>
      <c r="I24" s="13">
        <f t="shared" si="1"/>
        <v>0</v>
      </c>
      <c r="J24" s="13">
        <f t="shared" si="1"/>
        <v>0</v>
      </c>
      <c r="K24" s="13">
        <f t="shared" si="1"/>
        <v>0</v>
      </c>
      <c r="L24" s="13">
        <f t="shared" si="1"/>
        <v>0</v>
      </c>
      <c r="M24" s="14">
        <f>SUM(M14:M23)</f>
        <v>0</v>
      </c>
      <c r="O24" s="1"/>
      <c r="P24" s="1"/>
      <c r="Q24" s="2"/>
      <c r="R24" s="2"/>
      <c r="S24" s="2"/>
      <c r="T24" s="2"/>
      <c r="U24" s="2"/>
      <c r="V24" s="2"/>
    </row>
    <row r="25" spans="1:22" s="31" customFormat="1" ht="16" hidden="1" customHeight="1">
      <c r="A25" s="58"/>
      <c r="B25" s="25" t="s">
        <v>95</v>
      </c>
      <c r="C25" s="15" t="e">
        <f>SUM(C14:C15)/SUM(C14:C23)</f>
        <v>#DIV/0!</v>
      </c>
      <c r="D25" s="15" t="e">
        <f t="shared" ref="D25:L25" si="2">SUM(D14:D15)/SUM(D14:D23)</f>
        <v>#DIV/0!</v>
      </c>
      <c r="E25" s="15" t="e">
        <f t="shared" si="2"/>
        <v>#DIV/0!</v>
      </c>
      <c r="F25" s="15" t="e">
        <f t="shared" si="2"/>
        <v>#DIV/0!</v>
      </c>
      <c r="G25" s="15" t="e">
        <f t="shared" si="2"/>
        <v>#DIV/0!</v>
      </c>
      <c r="H25" s="15" t="e">
        <f t="shared" si="2"/>
        <v>#DIV/0!</v>
      </c>
      <c r="I25" s="15" t="e">
        <f t="shared" si="2"/>
        <v>#DIV/0!</v>
      </c>
      <c r="J25" s="15" t="e">
        <f t="shared" si="2"/>
        <v>#DIV/0!</v>
      </c>
      <c r="K25" s="15" t="e">
        <f t="shared" si="2"/>
        <v>#DIV/0!</v>
      </c>
      <c r="L25" s="15" t="e">
        <f t="shared" si="2"/>
        <v>#DIV/0!</v>
      </c>
      <c r="M25" s="15" t="e">
        <f>SUM(M14:M15)/SUM(M14:M23)</f>
        <v>#DIV/0!</v>
      </c>
      <c r="O25" s="1"/>
      <c r="P25" s="1"/>
      <c r="Q25" s="2"/>
      <c r="R25" s="2"/>
      <c r="S25" s="2"/>
      <c r="T25" s="2"/>
      <c r="U25" s="2"/>
      <c r="V25" s="2"/>
    </row>
    <row r="26" spans="1:22" s="31" customFormat="1" ht="16" customHeight="1">
      <c r="A26" s="58"/>
      <c r="B26" s="26" t="s">
        <v>108</v>
      </c>
      <c r="C26" s="16">
        <f t="shared" ref="C26:M26" si="3">IF(SUM(C14:C23)=0,0,SUM(C16:C23)/SUM(C14:C23))</f>
        <v>0</v>
      </c>
      <c r="D26" s="16">
        <f t="shared" si="3"/>
        <v>0</v>
      </c>
      <c r="E26" s="16">
        <f t="shared" si="3"/>
        <v>0</v>
      </c>
      <c r="F26" s="16">
        <f t="shared" si="3"/>
        <v>0</v>
      </c>
      <c r="G26" s="16">
        <f t="shared" si="3"/>
        <v>0</v>
      </c>
      <c r="H26" s="16">
        <f t="shared" si="3"/>
        <v>0</v>
      </c>
      <c r="I26" s="16">
        <f t="shared" si="3"/>
        <v>0</v>
      </c>
      <c r="J26" s="16">
        <f t="shared" si="3"/>
        <v>0</v>
      </c>
      <c r="K26" s="16">
        <f t="shared" si="3"/>
        <v>0</v>
      </c>
      <c r="L26" s="16">
        <f t="shared" si="3"/>
        <v>0</v>
      </c>
      <c r="M26" s="16">
        <f t="shared" si="3"/>
        <v>0</v>
      </c>
      <c r="O26" s="1"/>
      <c r="P26" s="1"/>
      <c r="Q26" s="2"/>
      <c r="R26" s="2"/>
      <c r="S26" s="2"/>
      <c r="T26" s="2"/>
      <c r="U26" s="2"/>
      <c r="V26" s="2"/>
    </row>
    <row r="27" spans="1:22" s="31" customFormat="1" ht="16" hidden="1" customHeight="1">
      <c r="A27" s="58"/>
      <c r="B27" s="25" t="s">
        <v>220</v>
      </c>
      <c r="C27" s="394">
        <f>C24-C28</f>
        <v>0</v>
      </c>
      <c r="D27" s="394">
        <f t="shared" ref="D27:L27" si="4">D24-D28</f>
        <v>0</v>
      </c>
      <c r="E27" s="394">
        <f t="shared" si="4"/>
        <v>0</v>
      </c>
      <c r="F27" s="394">
        <f t="shared" si="4"/>
        <v>0</v>
      </c>
      <c r="G27" s="394">
        <f t="shared" si="4"/>
        <v>0</v>
      </c>
      <c r="H27" s="394">
        <f t="shared" si="4"/>
        <v>0</v>
      </c>
      <c r="I27" s="394">
        <f t="shared" si="4"/>
        <v>0</v>
      </c>
      <c r="J27" s="394">
        <f t="shared" si="4"/>
        <v>0</v>
      </c>
      <c r="K27" s="394">
        <f t="shared" si="4"/>
        <v>0</v>
      </c>
      <c r="L27" s="394">
        <f t="shared" si="4"/>
        <v>0</v>
      </c>
      <c r="M27" s="394"/>
      <c r="O27" s="1"/>
      <c r="P27" s="1"/>
      <c r="Q27" s="2"/>
      <c r="R27" s="2"/>
      <c r="S27" s="2"/>
      <c r="T27" s="2"/>
      <c r="U27" s="2"/>
      <c r="V27" s="2"/>
    </row>
    <row r="28" spans="1:22" s="31" customFormat="1" ht="16" customHeight="1">
      <c r="A28" s="58"/>
      <c r="B28" s="26" t="s">
        <v>116</v>
      </c>
      <c r="C28" s="17">
        <f t="shared" ref="C28:L28" si="5">SUM(C16:C23)</f>
        <v>0</v>
      </c>
      <c r="D28" s="17">
        <f t="shared" si="5"/>
        <v>0</v>
      </c>
      <c r="E28" s="17">
        <f t="shared" si="5"/>
        <v>0</v>
      </c>
      <c r="F28" s="17">
        <f t="shared" si="5"/>
        <v>0</v>
      </c>
      <c r="G28" s="17">
        <f t="shared" si="5"/>
        <v>0</v>
      </c>
      <c r="H28" s="17">
        <f t="shared" si="5"/>
        <v>0</v>
      </c>
      <c r="I28" s="17">
        <f t="shared" si="5"/>
        <v>0</v>
      </c>
      <c r="J28" s="17">
        <f t="shared" si="5"/>
        <v>0</v>
      </c>
      <c r="K28" s="17">
        <f t="shared" si="5"/>
        <v>0</v>
      </c>
      <c r="L28" s="17">
        <f t="shared" si="5"/>
        <v>0</v>
      </c>
      <c r="M28" s="17"/>
      <c r="O28" s="1"/>
      <c r="P28" s="1"/>
      <c r="Q28" s="2"/>
      <c r="R28" s="2"/>
      <c r="S28" s="2"/>
      <c r="T28" s="2"/>
      <c r="U28" s="2"/>
      <c r="V28" s="2"/>
    </row>
    <row r="29" spans="1:22" s="31" customFormat="1" ht="16" hidden="1" customHeight="1">
      <c r="A29" s="58"/>
      <c r="O29" s="102"/>
      <c r="P29" s="102"/>
    </row>
    <row r="30" spans="1:22" s="31" customFormat="1" ht="12.65" hidden="1" customHeight="1">
      <c r="A30" s="59"/>
      <c r="B30" s="277"/>
      <c r="C30" s="278">
        <f>'1. Dashboard'!$D$5</f>
        <v>2024</v>
      </c>
      <c r="D30" s="279"/>
      <c r="O30" s="102"/>
      <c r="P30" s="102"/>
    </row>
    <row r="31" spans="1:22" s="31" customFormat="1" ht="12.65" hidden="1" customHeight="1">
      <c r="A31" s="59"/>
      <c r="B31" s="281" t="s">
        <v>279</v>
      </c>
      <c r="C31" s="282">
        <f t="shared" ref="C31:C45" si="6">INDEX($B$13:$M$28,MATCH($B31,$B$13:$B$28,0),MATCH(C$30,$B$13:$M$13,0))</f>
        <v>0</v>
      </c>
      <c r="D31" s="279"/>
      <c r="O31" s="102"/>
      <c r="P31" s="102"/>
    </row>
    <row r="32" spans="1:22" s="31" customFormat="1" ht="12.65" hidden="1" customHeight="1">
      <c r="A32" s="59"/>
      <c r="B32" s="281" t="s">
        <v>29</v>
      </c>
      <c r="C32" s="282">
        <f t="shared" si="6"/>
        <v>0</v>
      </c>
      <c r="D32" s="279"/>
      <c r="O32" s="102"/>
      <c r="P32" s="102"/>
    </row>
    <row r="33" spans="1:16" s="31" customFormat="1" ht="12.65" hidden="1" customHeight="1">
      <c r="A33" s="59"/>
      <c r="B33" s="281" t="s">
        <v>1</v>
      </c>
      <c r="C33" s="282">
        <f t="shared" si="6"/>
        <v>0</v>
      </c>
      <c r="D33" s="279"/>
      <c r="O33" s="102"/>
      <c r="P33" s="102"/>
    </row>
    <row r="34" spans="1:16" s="31" customFormat="1" ht="12.65" hidden="1" customHeight="1">
      <c r="A34" s="59"/>
      <c r="B34" s="281" t="s">
        <v>2</v>
      </c>
      <c r="C34" s="282">
        <f t="shared" si="6"/>
        <v>0</v>
      </c>
      <c r="D34" s="279"/>
      <c r="O34" s="102"/>
      <c r="P34" s="102"/>
    </row>
    <row r="35" spans="1:16" s="31" customFormat="1" ht="12.65" hidden="1" customHeight="1">
      <c r="A35" s="59"/>
      <c r="B35" s="281" t="s">
        <v>74</v>
      </c>
      <c r="C35" s="282">
        <f t="shared" si="6"/>
        <v>0</v>
      </c>
      <c r="D35" s="279"/>
      <c r="O35" s="102"/>
      <c r="P35" s="102"/>
    </row>
    <row r="36" spans="1:16" s="31" customFormat="1" ht="12.65" hidden="1" customHeight="1">
      <c r="A36" s="59"/>
      <c r="B36" s="281" t="s">
        <v>27</v>
      </c>
      <c r="C36" s="282">
        <f t="shared" si="6"/>
        <v>0</v>
      </c>
      <c r="D36" s="279"/>
      <c r="O36" s="102"/>
      <c r="P36" s="102"/>
    </row>
    <row r="37" spans="1:16" s="31" customFormat="1" ht="12.65" hidden="1" customHeight="1">
      <c r="A37" s="59"/>
      <c r="B37" s="281" t="s">
        <v>28</v>
      </c>
      <c r="C37" s="282">
        <f t="shared" si="6"/>
        <v>0</v>
      </c>
      <c r="D37" s="279"/>
      <c r="O37" s="102"/>
      <c r="P37" s="102"/>
    </row>
    <row r="38" spans="1:16" s="31" customFormat="1" ht="12.65" hidden="1" customHeight="1">
      <c r="A38" s="59"/>
      <c r="B38" s="281" t="s">
        <v>5</v>
      </c>
      <c r="C38" s="282">
        <f t="shared" si="6"/>
        <v>0</v>
      </c>
      <c r="D38" s="279"/>
      <c r="O38" s="102"/>
      <c r="P38" s="102"/>
    </row>
    <row r="39" spans="1:16" s="31" customFormat="1" ht="12.65" hidden="1" customHeight="1">
      <c r="A39" s="59"/>
      <c r="B39" s="281" t="s">
        <v>6</v>
      </c>
      <c r="C39" s="282">
        <f t="shared" si="6"/>
        <v>0</v>
      </c>
      <c r="D39" s="279"/>
      <c r="O39" s="102"/>
      <c r="P39" s="102"/>
    </row>
    <row r="40" spans="1:16" s="31" customFormat="1" ht="12.65" hidden="1" customHeight="1">
      <c r="A40" s="59"/>
      <c r="B40" s="281" t="s">
        <v>12</v>
      </c>
      <c r="C40" s="282">
        <f t="shared" si="6"/>
        <v>0</v>
      </c>
      <c r="D40" s="279"/>
      <c r="O40" s="102"/>
      <c r="P40" s="102"/>
    </row>
    <row r="41" spans="1:16" s="31" customFormat="1" ht="12.65" hidden="1" customHeight="1">
      <c r="A41" s="59"/>
      <c r="B41" s="276" t="s">
        <v>4</v>
      </c>
      <c r="C41" s="282">
        <f t="shared" si="6"/>
        <v>0</v>
      </c>
      <c r="D41" s="279"/>
      <c r="O41" s="102"/>
      <c r="P41" s="102"/>
    </row>
    <row r="42" spans="1:16" s="31" customFormat="1" ht="12.65" hidden="1" customHeight="1">
      <c r="A42" s="59"/>
      <c r="B42" s="283" t="s">
        <v>95</v>
      </c>
      <c r="C42" s="396" t="e">
        <f t="shared" si="6"/>
        <v>#DIV/0!</v>
      </c>
      <c r="D42" s="279"/>
      <c r="O42" s="102"/>
      <c r="P42" s="102"/>
    </row>
    <row r="43" spans="1:16" s="31" customFormat="1" ht="12.65" hidden="1" customHeight="1">
      <c r="A43" s="59"/>
      <c r="B43" s="284" t="s">
        <v>108</v>
      </c>
      <c r="C43" s="397">
        <f t="shared" si="6"/>
        <v>0</v>
      </c>
      <c r="D43" s="279"/>
      <c r="O43" s="102"/>
      <c r="P43" s="102"/>
    </row>
    <row r="44" spans="1:16" s="31" customFormat="1" ht="12.65" hidden="1" customHeight="1">
      <c r="A44" s="59"/>
      <c r="B44" s="283" t="s">
        <v>220</v>
      </c>
      <c r="C44" s="395">
        <f t="shared" si="6"/>
        <v>0</v>
      </c>
      <c r="D44" s="279"/>
      <c r="O44" s="102"/>
      <c r="P44" s="102"/>
    </row>
    <row r="45" spans="1:16" s="31" customFormat="1" ht="12.65" hidden="1" customHeight="1">
      <c r="A45" s="59"/>
      <c r="B45" s="284" t="s">
        <v>116</v>
      </c>
      <c r="C45" s="398">
        <f t="shared" si="6"/>
        <v>0</v>
      </c>
      <c r="D45" s="279"/>
      <c r="O45" s="102"/>
      <c r="P45" s="102"/>
    </row>
    <row r="46" spans="1:16" s="31" customFormat="1" ht="12.65" hidden="1" customHeight="1">
      <c r="A46" s="59"/>
      <c r="B46" s="279"/>
      <c r="C46" s="279"/>
      <c r="D46" s="279"/>
      <c r="O46" s="102"/>
      <c r="P46" s="102"/>
    </row>
    <row r="47" spans="1:16" ht="10" customHeight="1">
      <c r="B47" s="269"/>
      <c r="C47" s="269"/>
      <c r="D47" s="269"/>
    </row>
    <row r="48" spans="1:16" s="31" customFormat="1" ht="17">
      <c r="A48" s="126"/>
      <c r="B48" s="639" t="s">
        <v>369</v>
      </c>
      <c r="C48" s="639"/>
      <c r="D48" s="639"/>
      <c r="E48" s="639"/>
      <c r="F48" s="639"/>
      <c r="G48" s="639"/>
      <c r="H48" s="639"/>
      <c r="I48" s="639"/>
      <c r="J48" s="639"/>
      <c r="K48" s="639"/>
      <c r="L48" s="639"/>
      <c r="N48" s="102"/>
      <c r="O48" s="102"/>
      <c r="P48" s="102"/>
    </row>
    <row r="49" spans="1:22" s="31" customFormat="1" ht="8.15" customHeight="1">
      <c r="A49" s="262"/>
      <c r="B49" s="263"/>
      <c r="C49" s="264"/>
      <c r="D49" s="264"/>
      <c r="E49" s="264"/>
      <c r="F49" s="264"/>
      <c r="G49" s="264"/>
      <c r="H49" s="264"/>
      <c r="I49" s="264"/>
      <c r="J49" s="264"/>
      <c r="K49" s="264"/>
      <c r="L49" s="264"/>
      <c r="N49" s="102"/>
      <c r="O49" s="102"/>
      <c r="P49" s="102"/>
    </row>
    <row r="50" spans="1:22" s="31" customFormat="1" ht="14.15" customHeight="1">
      <c r="A50" s="285"/>
      <c r="B50" s="295"/>
      <c r="C50" s="288">
        <v>2021</v>
      </c>
      <c r="D50" s="288">
        <v>2022</v>
      </c>
      <c r="E50" s="288">
        <v>2023</v>
      </c>
      <c r="F50" s="288">
        <v>2024</v>
      </c>
      <c r="G50" s="288">
        <v>2025</v>
      </c>
      <c r="H50" s="288">
        <v>2026</v>
      </c>
      <c r="I50" s="288">
        <v>2027</v>
      </c>
      <c r="J50" s="288">
        <v>2028</v>
      </c>
      <c r="K50" s="288">
        <v>2029</v>
      </c>
      <c r="L50" s="288">
        <v>2030</v>
      </c>
      <c r="N50" s="102"/>
      <c r="O50" s="269" t="s">
        <v>77</v>
      </c>
      <c r="P50" s="102"/>
    </row>
    <row r="51" spans="1:22" s="31" customFormat="1" ht="14.15" customHeight="1">
      <c r="A51" s="59"/>
      <c r="B51" s="513" t="s">
        <v>41</v>
      </c>
      <c r="C51" s="4"/>
      <c r="D51" s="4"/>
      <c r="E51" s="4"/>
      <c r="F51" s="4"/>
      <c r="G51" s="4"/>
      <c r="H51" s="4"/>
      <c r="I51" s="4"/>
      <c r="J51" s="4"/>
      <c r="K51" s="4"/>
      <c r="L51" s="4"/>
      <c r="N51" s="102"/>
      <c r="O51" s="5">
        <v>1</v>
      </c>
      <c r="P51" s="1"/>
      <c r="Q51" s="2"/>
      <c r="R51" s="2"/>
      <c r="S51" s="2"/>
      <c r="T51" s="2"/>
      <c r="U51" s="2"/>
      <c r="V51" s="2"/>
    </row>
    <row r="52" spans="1:22" s="31" customFormat="1" ht="14.15" customHeight="1">
      <c r="A52" s="59"/>
      <c r="B52" s="513" t="s">
        <v>97</v>
      </c>
      <c r="C52" s="4"/>
      <c r="D52" s="30"/>
      <c r="E52" s="4"/>
      <c r="F52" s="4"/>
      <c r="G52" s="4"/>
      <c r="H52" s="4"/>
      <c r="I52" s="4"/>
      <c r="J52" s="4"/>
      <c r="K52" s="4"/>
      <c r="L52" s="4"/>
      <c r="N52" s="102"/>
      <c r="O52" s="5">
        <v>2</v>
      </c>
      <c r="P52" s="1"/>
      <c r="Q52" s="2"/>
      <c r="R52" s="2"/>
      <c r="S52" s="2"/>
      <c r="T52" s="2"/>
      <c r="U52" s="2"/>
      <c r="V52" s="2"/>
    </row>
    <row r="53" spans="1:22" s="31" customFormat="1" ht="14.15" customHeight="1">
      <c r="A53" s="59"/>
      <c r="B53" s="513" t="s">
        <v>98</v>
      </c>
      <c r="C53" s="4"/>
      <c r="D53" s="4"/>
      <c r="E53" s="4"/>
      <c r="F53" s="4"/>
      <c r="G53" s="4"/>
      <c r="H53" s="4"/>
      <c r="I53" s="4"/>
      <c r="J53" s="4"/>
      <c r="K53" s="4"/>
      <c r="L53" s="4"/>
      <c r="N53" s="102"/>
      <c r="O53" s="5">
        <v>3</v>
      </c>
      <c r="P53" s="1"/>
      <c r="Q53" s="2"/>
      <c r="R53" s="2"/>
      <c r="S53" s="2"/>
      <c r="T53" s="2"/>
      <c r="U53" s="2"/>
      <c r="V53" s="2"/>
    </row>
    <row r="54" spans="1:22" s="31" customFormat="1" ht="14.15" customHeight="1">
      <c r="A54" s="59"/>
      <c r="B54" s="513" t="s">
        <v>371</v>
      </c>
      <c r="C54" s="4"/>
      <c r="D54" s="4"/>
      <c r="E54" s="4"/>
      <c r="F54" s="4"/>
      <c r="G54" s="4"/>
      <c r="H54" s="4"/>
      <c r="I54" s="4"/>
      <c r="J54" s="4"/>
      <c r="K54" s="4"/>
      <c r="L54" s="4"/>
      <c r="N54" s="102"/>
      <c r="O54" s="5">
        <v>4</v>
      </c>
      <c r="P54" s="1"/>
      <c r="Q54" s="2"/>
      <c r="R54" s="2"/>
      <c r="S54" s="2"/>
      <c r="T54" s="2"/>
      <c r="U54" s="2"/>
      <c r="V54" s="2"/>
    </row>
    <row r="55" spans="1:22" s="31" customFormat="1" ht="14.15" customHeight="1">
      <c r="A55" s="59"/>
      <c r="B55" s="513" t="s">
        <v>372</v>
      </c>
      <c r="C55" s="4"/>
      <c r="D55" s="4"/>
      <c r="E55" s="4"/>
      <c r="F55" s="4"/>
      <c r="G55" s="4"/>
      <c r="H55" s="4"/>
      <c r="I55" s="4"/>
      <c r="J55" s="4"/>
      <c r="K55" s="4"/>
      <c r="L55" s="4"/>
      <c r="N55" s="102"/>
      <c r="O55" s="1"/>
      <c r="P55" s="1"/>
      <c r="Q55" s="2"/>
      <c r="R55" s="2"/>
      <c r="S55" s="2"/>
      <c r="T55" s="2"/>
      <c r="U55" s="2"/>
      <c r="V55" s="2"/>
    </row>
    <row r="56" spans="1:22" s="31" customFormat="1" ht="14.15" customHeight="1">
      <c r="A56" s="59"/>
      <c r="B56" s="276" t="s">
        <v>4</v>
      </c>
      <c r="C56" s="24">
        <f t="shared" ref="C56:L56" si="7">SUM(C51:C55)</f>
        <v>0</v>
      </c>
      <c r="D56" s="24">
        <f t="shared" si="7"/>
        <v>0</v>
      </c>
      <c r="E56" s="24">
        <f t="shared" si="7"/>
        <v>0</v>
      </c>
      <c r="F56" s="24">
        <f t="shared" si="7"/>
        <v>0</v>
      </c>
      <c r="G56" s="24">
        <f t="shared" si="7"/>
        <v>0</v>
      </c>
      <c r="H56" s="24">
        <f t="shared" si="7"/>
        <v>0</v>
      </c>
      <c r="I56" s="24">
        <f t="shared" si="7"/>
        <v>0</v>
      </c>
      <c r="J56" s="24">
        <f t="shared" si="7"/>
        <v>0</v>
      </c>
      <c r="K56" s="24">
        <f t="shared" si="7"/>
        <v>0</v>
      </c>
      <c r="L56" s="13">
        <f t="shared" si="7"/>
        <v>0</v>
      </c>
      <c r="N56" s="102"/>
      <c r="O56" s="1"/>
      <c r="P56" s="1"/>
      <c r="Q56" s="2"/>
      <c r="R56" s="2"/>
      <c r="S56" s="2"/>
      <c r="T56" s="2"/>
      <c r="U56" s="2"/>
      <c r="V56" s="2"/>
    </row>
    <row r="57" spans="1:22" s="31" customFormat="1" ht="14.15" customHeight="1">
      <c r="A57" s="59"/>
      <c r="B57" s="297" t="s">
        <v>110</v>
      </c>
      <c r="C57" s="27" t="str">
        <f t="shared" ref="C57:L57" si="8">IF(C56=(C14+C15), "ok", "Niet ok")</f>
        <v>ok</v>
      </c>
      <c r="D57" s="27" t="str">
        <f t="shared" si="8"/>
        <v>ok</v>
      </c>
      <c r="E57" s="27" t="str">
        <f t="shared" si="8"/>
        <v>ok</v>
      </c>
      <c r="F57" s="27" t="str">
        <f t="shared" si="8"/>
        <v>ok</v>
      </c>
      <c r="G57" s="27" t="str">
        <f t="shared" si="8"/>
        <v>ok</v>
      </c>
      <c r="H57" s="27" t="str">
        <f t="shared" si="8"/>
        <v>ok</v>
      </c>
      <c r="I57" s="27" t="str">
        <f t="shared" si="8"/>
        <v>ok</v>
      </c>
      <c r="J57" s="27" t="str">
        <f t="shared" si="8"/>
        <v>ok</v>
      </c>
      <c r="K57" s="27" t="str">
        <f t="shared" si="8"/>
        <v>ok</v>
      </c>
      <c r="L57" s="27" t="str">
        <f t="shared" si="8"/>
        <v>ok</v>
      </c>
      <c r="N57" s="102"/>
      <c r="O57" s="1"/>
      <c r="P57" s="1"/>
      <c r="Q57" s="2"/>
      <c r="R57" s="2"/>
      <c r="S57" s="2"/>
      <c r="T57" s="2"/>
      <c r="U57" s="2"/>
      <c r="V57" s="2"/>
    </row>
    <row r="58" spans="1:22" s="31" customFormat="1" ht="9.5" customHeight="1">
      <c r="A58" s="298"/>
      <c r="B58" s="290" t="s">
        <v>166</v>
      </c>
      <c r="C58" s="269"/>
      <c r="D58" s="269"/>
      <c r="E58" s="102"/>
      <c r="F58" s="102"/>
      <c r="G58" s="102"/>
      <c r="H58" s="102"/>
      <c r="I58" s="102"/>
      <c r="J58" s="102"/>
      <c r="K58" s="102"/>
      <c r="L58" s="102"/>
      <c r="O58" s="102"/>
      <c r="P58" s="102"/>
    </row>
    <row r="59" spans="1:22" s="31" customFormat="1" ht="10.5" hidden="1" customHeight="1">
      <c r="A59" s="298"/>
      <c r="B59" s="290"/>
      <c r="C59" s="269"/>
      <c r="D59" s="269"/>
      <c r="E59" s="269"/>
      <c r="F59" s="269"/>
      <c r="G59" s="269"/>
      <c r="H59" s="269"/>
      <c r="I59" s="269"/>
      <c r="J59" s="269"/>
      <c r="K59" s="269"/>
      <c r="L59" s="269"/>
      <c r="O59" s="102"/>
      <c r="P59" s="102"/>
    </row>
    <row r="60" spans="1:22" s="31" customFormat="1" ht="12.65" hidden="1" customHeight="1">
      <c r="A60" s="298"/>
      <c r="B60" s="299"/>
      <c r="C60" s="278">
        <f>'1. Dashboard'!$D$5</f>
        <v>2024</v>
      </c>
      <c r="D60" s="300"/>
      <c r="E60" s="300"/>
      <c r="F60" s="300"/>
      <c r="G60" s="300"/>
      <c r="H60" s="300"/>
      <c r="I60" s="300"/>
      <c r="J60" s="300"/>
      <c r="K60" s="300"/>
      <c r="L60" s="300"/>
      <c r="O60" s="102"/>
      <c r="P60" s="102"/>
    </row>
    <row r="61" spans="1:22" s="31" customFormat="1" ht="12.65" hidden="1" customHeight="1">
      <c r="A61" s="298"/>
      <c r="B61" s="275" t="str">
        <f>B51</f>
        <v>0-1 km = te voet</v>
      </c>
      <c r="C61" s="301">
        <f>INDEX($B$50:$L$56,MATCH($B61,$B$50:$B$56,0),MATCH(C$60,$B$50:$L$50,0))</f>
        <v>0</v>
      </c>
      <c r="D61" s="300"/>
      <c r="E61" s="300"/>
      <c r="G61" s="300"/>
      <c r="H61" s="300"/>
      <c r="I61" s="300"/>
      <c r="J61" s="300"/>
      <c r="K61" s="300"/>
      <c r="L61" s="300"/>
      <c r="O61" s="102"/>
      <c r="P61" s="102"/>
    </row>
    <row r="62" spans="1:22" s="31" customFormat="1" ht="12.65" hidden="1" customHeight="1">
      <c r="A62" s="298"/>
      <c r="B62" s="275" t="str">
        <f t="shared" ref="B62:B65" si="9">B52</f>
        <v>1-7,5 km = fiets</v>
      </c>
      <c r="C62" s="301">
        <f t="shared" ref="C62:C66" si="10">INDEX($B$50:$L$56,MATCH($B62,$B$50:$B$56,0),MATCH(C$60,$B$50:$L$50,0))</f>
        <v>0</v>
      </c>
      <c r="D62" s="300"/>
      <c r="E62" s="300"/>
      <c r="F62" s="300"/>
      <c r="G62" s="300"/>
      <c r="H62" s="300"/>
      <c r="I62" s="300"/>
      <c r="J62" s="300"/>
      <c r="K62" s="300"/>
      <c r="L62" s="300"/>
      <c r="O62" s="102"/>
      <c r="P62" s="102"/>
    </row>
    <row r="63" spans="1:22" s="31" customFormat="1" ht="12.65" hidden="1" customHeight="1">
      <c r="A63" s="298"/>
      <c r="B63" s="275" t="str">
        <f t="shared" si="9"/>
        <v>7,5-15 km = e-fiets</v>
      </c>
      <c r="C63" s="301">
        <f t="shared" si="10"/>
        <v>0</v>
      </c>
      <c r="D63" s="300"/>
      <c r="E63" s="300"/>
      <c r="F63" s="300"/>
      <c r="G63" s="300"/>
      <c r="H63" s="300"/>
      <c r="I63" s="300"/>
      <c r="J63" s="300"/>
      <c r="K63" s="300"/>
      <c r="L63" s="300"/>
      <c r="O63" s="102"/>
      <c r="P63" s="102"/>
    </row>
    <row r="64" spans="1:22" s="31" customFormat="1" ht="12.65" hidden="1" customHeight="1">
      <c r="A64" s="298"/>
      <c r="B64" s="275" t="str">
        <f t="shared" si="9"/>
        <v>15-30 km = speed pedelec</v>
      </c>
      <c r="C64" s="301">
        <f t="shared" si="10"/>
        <v>0</v>
      </c>
      <c r="D64" s="300"/>
      <c r="E64" s="300"/>
      <c r="F64" s="300"/>
      <c r="G64" s="300"/>
      <c r="H64" s="300"/>
      <c r="I64" s="300"/>
      <c r="J64" s="300"/>
      <c r="K64" s="300"/>
      <c r="L64" s="300"/>
      <c r="O64" s="102"/>
      <c r="P64" s="102"/>
    </row>
    <row r="65" spans="1:22" s="31" customFormat="1" ht="12.65" hidden="1" customHeight="1">
      <c r="A65" s="298"/>
      <c r="B65" s="275" t="str">
        <f t="shared" si="9"/>
        <v>&gt; 30 km = geen potentieel</v>
      </c>
      <c r="C65" s="301">
        <f t="shared" si="10"/>
        <v>0</v>
      </c>
      <c r="D65" s="300"/>
      <c r="E65" s="300"/>
      <c r="F65" s="300"/>
      <c r="G65" s="300"/>
      <c r="H65" s="300"/>
      <c r="I65" s="300"/>
      <c r="J65" s="300"/>
      <c r="K65" s="300"/>
      <c r="L65" s="300"/>
      <c r="O65" s="102"/>
      <c r="P65" s="102"/>
    </row>
    <row r="66" spans="1:22" s="31" customFormat="1" ht="12.65" hidden="1" customHeight="1">
      <c r="A66" s="298"/>
      <c r="B66" s="276" t="s">
        <v>4</v>
      </c>
      <c r="C66" s="13">
        <f t="shared" si="10"/>
        <v>0</v>
      </c>
      <c r="D66" s="300"/>
      <c r="E66" s="300"/>
      <c r="F66" s="300"/>
      <c r="G66" s="300"/>
      <c r="H66" s="300"/>
      <c r="I66" s="300"/>
      <c r="J66" s="300"/>
      <c r="K66" s="300"/>
      <c r="L66" s="300"/>
      <c r="O66" s="102"/>
      <c r="P66" s="102"/>
    </row>
    <row r="67" spans="1:22" s="31" customFormat="1" ht="12.65" customHeight="1">
      <c r="A67" s="298"/>
      <c r="B67" s="299"/>
      <c r="C67" s="300"/>
      <c r="D67" s="300"/>
      <c r="E67" s="300"/>
      <c r="F67" s="300"/>
      <c r="G67" s="300"/>
      <c r="H67" s="300"/>
      <c r="I67" s="300"/>
      <c r="J67" s="300"/>
      <c r="K67" s="300"/>
      <c r="L67" s="300"/>
      <c r="O67" s="102"/>
      <c r="P67" s="102"/>
    </row>
    <row r="68" spans="1:22" ht="17">
      <c r="B68" s="639" t="s">
        <v>9</v>
      </c>
      <c r="C68" s="639"/>
      <c r="D68" s="639"/>
      <c r="E68" s="639"/>
      <c r="F68" s="639"/>
      <c r="G68" s="639"/>
      <c r="H68" s="639"/>
      <c r="I68" s="639"/>
      <c r="J68" s="639"/>
      <c r="K68" s="639"/>
      <c r="L68" s="639"/>
    </row>
    <row r="69" spans="1:22" s="31" customFormat="1" ht="10" customHeight="1">
      <c r="A69" s="260"/>
      <c r="B69" s="261"/>
      <c r="C69" s="261"/>
      <c r="D69" s="261"/>
      <c r="E69" s="261"/>
      <c r="F69" s="261"/>
      <c r="G69" s="261"/>
      <c r="H69" s="261"/>
      <c r="I69" s="261"/>
      <c r="J69" s="261"/>
      <c r="K69" s="261"/>
      <c r="L69" s="261"/>
    </row>
    <row r="70" spans="1:22" ht="15.5">
      <c r="B70" s="638" t="s">
        <v>10</v>
      </c>
      <c r="C70" s="638"/>
      <c r="D70" s="638"/>
      <c r="E70" s="638"/>
      <c r="F70" s="638"/>
      <c r="G70" s="638"/>
      <c r="H70" s="638"/>
      <c r="I70" s="638"/>
      <c r="J70" s="638"/>
      <c r="K70" s="638"/>
      <c r="L70" s="638"/>
    </row>
    <row r="71" spans="1:22" s="31" customFormat="1" ht="8.15" customHeight="1">
      <c r="A71" s="262"/>
      <c r="B71" s="263"/>
      <c r="C71" s="263"/>
      <c r="D71" s="263"/>
      <c r="E71" s="263"/>
      <c r="F71" s="263"/>
      <c r="G71" s="263"/>
      <c r="H71" s="263"/>
      <c r="I71" s="263"/>
      <c r="J71" s="263"/>
      <c r="K71" s="263"/>
      <c r="L71" s="263"/>
      <c r="N71" s="286"/>
    </row>
    <row r="72" spans="1:22" ht="14.5" customHeight="1">
      <c r="A72" s="285"/>
      <c r="B72" s="287"/>
      <c r="C72" s="288">
        <v>2021</v>
      </c>
      <c r="D72" s="288">
        <v>2022</v>
      </c>
      <c r="E72" s="288">
        <v>2023</v>
      </c>
      <c r="F72" s="288">
        <v>2024</v>
      </c>
      <c r="G72" s="288">
        <v>2025</v>
      </c>
      <c r="H72" s="288">
        <v>2026</v>
      </c>
      <c r="I72" s="288">
        <v>2027</v>
      </c>
      <c r="J72" s="288">
        <v>2028</v>
      </c>
      <c r="K72" s="288">
        <v>2029</v>
      </c>
      <c r="L72" s="288">
        <v>2030</v>
      </c>
      <c r="O72" s="269" t="s">
        <v>77</v>
      </c>
    </row>
    <row r="73" spans="1:22" ht="14.5" customHeight="1">
      <c r="B73" s="289" t="s">
        <v>14</v>
      </c>
      <c r="C73" s="4"/>
      <c r="D73" s="4"/>
      <c r="E73" s="4"/>
      <c r="F73" s="4"/>
      <c r="G73" s="4"/>
      <c r="H73" s="4"/>
      <c r="I73" s="4"/>
      <c r="J73" s="4"/>
      <c r="K73" s="4"/>
      <c r="L73" s="4"/>
      <c r="O73" s="5">
        <v>1</v>
      </c>
      <c r="P73" s="1"/>
      <c r="Q73" s="1"/>
      <c r="R73" s="1"/>
      <c r="S73" s="1"/>
      <c r="T73" s="1"/>
      <c r="U73" s="1"/>
      <c r="V73" s="1"/>
    </row>
    <row r="74" spans="1:22">
      <c r="B74" s="289" t="s">
        <v>32</v>
      </c>
      <c r="C74" s="4"/>
      <c r="D74" s="4"/>
      <c r="E74" s="4"/>
      <c r="F74" s="4"/>
      <c r="G74" s="4"/>
      <c r="H74" s="4"/>
      <c r="I74" s="4"/>
      <c r="J74" s="4"/>
      <c r="K74" s="4"/>
      <c r="L74" s="4"/>
      <c r="O74" s="5">
        <v>2</v>
      </c>
      <c r="P74" s="1"/>
      <c r="Q74" s="1"/>
      <c r="R74" s="1"/>
      <c r="S74" s="1"/>
      <c r="T74" s="1"/>
      <c r="U74" s="1"/>
      <c r="V74" s="1"/>
    </row>
    <row r="75" spans="1:22">
      <c r="B75" s="303" t="s">
        <v>36</v>
      </c>
      <c r="C75" s="8">
        <f>IF(SUM(C73:C74)=0,0,C74/C73)</f>
        <v>0</v>
      </c>
      <c r="D75" s="8">
        <f t="shared" ref="D75:L75" si="11">IF(SUM(D73:D74)=0,0,D74/D73)</f>
        <v>0</v>
      </c>
      <c r="E75" s="8">
        <f t="shared" si="11"/>
        <v>0</v>
      </c>
      <c r="F75" s="8">
        <f t="shared" si="11"/>
        <v>0</v>
      </c>
      <c r="G75" s="8">
        <f t="shared" si="11"/>
        <v>0</v>
      </c>
      <c r="H75" s="8">
        <f t="shared" si="11"/>
        <v>0</v>
      </c>
      <c r="I75" s="8">
        <f t="shared" si="11"/>
        <v>0</v>
      </c>
      <c r="J75" s="8">
        <f t="shared" si="11"/>
        <v>0</v>
      </c>
      <c r="K75" s="8">
        <f t="shared" si="11"/>
        <v>0</v>
      </c>
      <c r="L75" s="8">
        <f t="shared" si="11"/>
        <v>0</v>
      </c>
      <c r="O75" s="5">
        <v>3</v>
      </c>
      <c r="P75" s="1"/>
      <c r="Q75" s="1"/>
      <c r="R75" s="1"/>
      <c r="S75" s="1"/>
      <c r="T75" s="1"/>
      <c r="U75" s="1"/>
      <c r="V75" s="1"/>
    </row>
    <row r="76" spans="1:22">
      <c r="B76" s="289" t="s">
        <v>35</v>
      </c>
      <c r="C76" s="4"/>
      <c r="D76" s="4"/>
      <c r="E76" s="4"/>
      <c r="F76" s="4"/>
      <c r="G76" s="4"/>
      <c r="H76" s="4"/>
      <c r="I76" s="4"/>
      <c r="J76" s="4"/>
      <c r="K76" s="4"/>
      <c r="L76" s="4"/>
      <c r="O76" s="5">
        <v>4</v>
      </c>
      <c r="P76" s="1"/>
      <c r="Q76" s="1"/>
      <c r="R76" s="1"/>
      <c r="S76" s="1"/>
      <c r="T76" s="1"/>
      <c r="U76" s="1"/>
      <c r="V76" s="1"/>
    </row>
    <row r="77" spans="1:22">
      <c r="B77" s="303" t="s">
        <v>37</v>
      </c>
      <c r="C77" s="8">
        <f>IF(SUM(C73:C74)=0,0,C76/C73)</f>
        <v>0</v>
      </c>
      <c r="D77" s="8">
        <f t="shared" ref="D77:L77" si="12">IF(SUM(D73:D74)=0,0,D76/D73)</f>
        <v>0</v>
      </c>
      <c r="E77" s="8">
        <f t="shared" si="12"/>
        <v>0</v>
      </c>
      <c r="F77" s="8">
        <f t="shared" si="12"/>
        <v>0</v>
      </c>
      <c r="G77" s="8">
        <f t="shared" si="12"/>
        <v>0</v>
      </c>
      <c r="H77" s="8">
        <f t="shared" si="12"/>
        <v>0</v>
      </c>
      <c r="I77" s="8">
        <f t="shared" si="12"/>
        <v>0</v>
      </c>
      <c r="J77" s="8">
        <f t="shared" si="12"/>
        <v>0</v>
      </c>
      <c r="K77" s="8">
        <f t="shared" si="12"/>
        <v>0</v>
      </c>
      <c r="L77" s="8">
        <f t="shared" si="12"/>
        <v>0</v>
      </c>
      <c r="O77" s="1"/>
      <c r="P77" s="1"/>
      <c r="Q77" s="1"/>
      <c r="R77" s="1"/>
      <c r="S77" s="1"/>
      <c r="T77" s="1"/>
      <c r="U77" s="1"/>
      <c r="V77" s="1"/>
    </row>
    <row r="78" spans="1:22" ht="12.65" customHeight="1">
      <c r="E78" s="105"/>
      <c r="F78" s="105"/>
      <c r="G78" s="105"/>
      <c r="H78" s="105"/>
      <c r="I78" s="105"/>
      <c r="J78" s="105"/>
      <c r="K78" s="105"/>
      <c r="L78" s="105"/>
    </row>
    <row r="79" spans="1:22" ht="15.5">
      <c r="B79" s="638" t="s">
        <v>11</v>
      </c>
      <c r="C79" s="638"/>
      <c r="D79" s="638"/>
      <c r="E79" s="638"/>
      <c r="F79" s="638"/>
      <c r="G79" s="638"/>
      <c r="H79" s="638"/>
      <c r="I79" s="638"/>
      <c r="J79" s="638"/>
      <c r="K79" s="638"/>
      <c r="L79" s="638"/>
    </row>
    <row r="80" spans="1:22" s="31" customFormat="1" ht="15.5">
      <c r="A80" s="262"/>
      <c r="B80" s="263"/>
      <c r="C80" s="263"/>
      <c r="D80" s="263"/>
      <c r="E80" s="263"/>
      <c r="F80" s="263"/>
      <c r="G80" s="263"/>
      <c r="H80" s="263"/>
      <c r="I80" s="263"/>
      <c r="J80" s="263"/>
      <c r="K80" s="263"/>
      <c r="L80" s="263"/>
      <c r="N80" s="286"/>
    </row>
    <row r="81" spans="1:22" ht="14.5" customHeight="1">
      <c r="A81" s="285"/>
      <c r="B81" s="287" t="s">
        <v>26</v>
      </c>
      <c r="C81" s="288">
        <v>2021</v>
      </c>
      <c r="D81" s="288">
        <v>2022</v>
      </c>
      <c r="E81" s="288">
        <v>2023</v>
      </c>
      <c r="F81" s="288">
        <v>2024</v>
      </c>
      <c r="G81" s="288">
        <v>2025</v>
      </c>
      <c r="H81" s="288">
        <v>2026</v>
      </c>
      <c r="I81" s="288">
        <v>2027</v>
      </c>
      <c r="J81" s="288">
        <v>2028</v>
      </c>
      <c r="K81" s="288">
        <v>2029</v>
      </c>
      <c r="L81" s="288">
        <v>2030</v>
      </c>
      <c r="O81" s="269" t="s">
        <v>77</v>
      </c>
    </row>
    <row r="82" spans="1:22">
      <c r="B82" s="289" t="s">
        <v>38</v>
      </c>
      <c r="C82" s="4"/>
      <c r="D82" s="4"/>
      <c r="E82" s="4"/>
      <c r="F82" s="4"/>
      <c r="G82" s="4"/>
      <c r="H82" s="4"/>
      <c r="I82" s="4"/>
      <c r="J82" s="4"/>
      <c r="K82" s="4"/>
      <c r="L82" s="4"/>
      <c r="O82" s="5">
        <v>1</v>
      </c>
      <c r="P82" s="1"/>
      <c r="Q82" s="1"/>
      <c r="R82" s="1"/>
      <c r="S82" s="1"/>
      <c r="T82" s="1"/>
      <c r="U82" s="1"/>
      <c r="V82" s="1"/>
    </row>
    <row r="83" spans="1:22">
      <c r="B83" s="289" t="s">
        <v>32</v>
      </c>
      <c r="C83" s="4"/>
      <c r="D83" s="4"/>
      <c r="E83" s="4"/>
      <c r="F83" s="4"/>
      <c r="G83" s="4"/>
      <c r="H83" s="4"/>
      <c r="I83" s="4"/>
      <c r="J83" s="4"/>
      <c r="K83" s="4"/>
      <c r="L83" s="4"/>
      <c r="O83" s="5">
        <v>2</v>
      </c>
      <c r="P83" s="1"/>
      <c r="Q83" s="1"/>
      <c r="R83" s="1"/>
      <c r="S83" s="1"/>
      <c r="T83" s="1"/>
      <c r="U83" s="1"/>
      <c r="V83" s="1"/>
    </row>
    <row r="84" spans="1:22">
      <c r="B84" s="303" t="s">
        <v>36</v>
      </c>
      <c r="C84" s="8">
        <f>IF(SUM(C82:C83)=0,0,C83/C82)</f>
        <v>0</v>
      </c>
      <c r="D84" s="8">
        <f t="shared" ref="D84:L84" si="13">IF(SUM(D82:D83)=0,0,D83/D82)</f>
        <v>0</v>
      </c>
      <c r="E84" s="8">
        <f t="shared" si="13"/>
        <v>0</v>
      </c>
      <c r="F84" s="8">
        <f t="shared" si="13"/>
        <v>0</v>
      </c>
      <c r="G84" s="8">
        <f t="shared" si="13"/>
        <v>0</v>
      </c>
      <c r="H84" s="8">
        <f t="shared" si="13"/>
        <v>0</v>
      </c>
      <c r="I84" s="8">
        <f t="shared" si="13"/>
        <v>0</v>
      </c>
      <c r="J84" s="8">
        <f t="shared" si="13"/>
        <v>0</v>
      </c>
      <c r="K84" s="8">
        <f t="shared" si="13"/>
        <v>0</v>
      </c>
      <c r="L84" s="8">
        <f t="shared" si="13"/>
        <v>0</v>
      </c>
      <c r="O84" s="5">
        <v>3</v>
      </c>
      <c r="P84" s="1"/>
      <c r="Q84" s="1"/>
      <c r="R84" s="1"/>
      <c r="S84" s="1"/>
      <c r="T84" s="1"/>
      <c r="U84" s="1"/>
      <c r="V84" s="1"/>
    </row>
    <row r="85" spans="1:22">
      <c r="B85" s="289" t="s">
        <v>35</v>
      </c>
      <c r="C85" s="4"/>
      <c r="D85" s="4"/>
      <c r="E85" s="4"/>
      <c r="F85" s="4"/>
      <c r="G85" s="4"/>
      <c r="H85" s="4"/>
      <c r="I85" s="4"/>
      <c r="J85" s="4"/>
      <c r="K85" s="4"/>
      <c r="L85" s="4"/>
      <c r="O85" s="5">
        <v>4</v>
      </c>
      <c r="P85" s="1"/>
      <c r="Q85" s="1"/>
      <c r="R85" s="1"/>
      <c r="S85" s="1"/>
      <c r="T85" s="1"/>
      <c r="U85" s="1"/>
      <c r="V85" s="1"/>
    </row>
    <row r="86" spans="1:22">
      <c r="B86" s="303" t="s">
        <v>37</v>
      </c>
      <c r="C86" s="8">
        <f>IF(SUM(C82:C83)=0,0,C85/C82)</f>
        <v>0</v>
      </c>
      <c r="D86" s="8">
        <f t="shared" ref="D86:L86" si="14">IF(SUM(D82:D83)=0,0,D85/D82)</f>
        <v>0</v>
      </c>
      <c r="E86" s="8">
        <f t="shared" si="14"/>
        <v>0</v>
      </c>
      <c r="F86" s="8">
        <f t="shared" si="14"/>
        <v>0</v>
      </c>
      <c r="G86" s="8">
        <f t="shared" si="14"/>
        <v>0</v>
      </c>
      <c r="H86" s="8">
        <f t="shared" si="14"/>
        <v>0</v>
      </c>
      <c r="I86" s="8">
        <f t="shared" si="14"/>
        <v>0</v>
      </c>
      <c r="J86" s="8">
        <f t="shared" si="14"/>
        <v>0</v>
      </c>
      <c r="K86" s="8">
        <f t="shared" si="14"/>
        <v>0</v>
      </c>
      <c r="L86" s="8">
        <f t="shared" si="14"/>
        <v>0</v>
      </c>
      <c r="O86" s="1"/>
      <c r="P86" s="1"/>
      <c r="Q86" s="1"/>
      <c r="R86" s="1"/>
      <c r="S86" s="1"/>
      <c r="T86" s="1"/>
      <c r="U86" s="1"/>
      <c r="V86" s="1"/>
    </row>
    <row r="87" spans="1:22">
      <c r="E87" s="105"/>
      <c r="F87" s="105"/>
      <c r="G87" s="105"/>
      <c r="H87" s="105"/>
      <c r="I87" s="105"/>
      <c r="J87" s="105"/>
      <c r="K87" s="105"/>
      <c r="L87" s="105"/>
    </row>
    <row r="89" spans="1:22">
      <c r="B89" s="304"/>
      <c r="C89" s="304"/>
      <c r="D89" s="304"/>
      <c r="I89" s="304"/>
    </row>
    <row r="90" spans="1:22">
      <c r="E90" s="304"/>
      <c r="F90" s="304"/>
      <c r="G90" s="304"/>
      <c r="I90" s="304"/>
      <c r="J90" s="304"/>
      <c r="K90" s="304"/>
    </row>
    <row r="91" spans="1:22">
      <c r="I91" s="305"/>
      <c r="J91" s="305"/>
      <c r="K91" s="305"/>
    </row>
    <row r="92" spans="1:22">
      <c r="E92" s="306"/>
      <c r="F92" s="306"/>
      <c r="G92" s="306"/>
    </row>
    <row r="93" spans="1:22">
      <c r="E93" s="306"/>
      <c r="F93" s="306"/>
      <c r="G93" s="306"/>
    </row>
    <row r="94" spans="1:22" ht="17">
      <c r="B94" s="368" t="s">
        <v>172</v>
      </c>
    </row>
    <row r="95" spans="1:22" ht="17">
      <c r="B95" s="555" t="s">
        <v>181</v>
      </c>
      <c r="C95" s="555"/>
      <c r="D95" s="555"/>
    </row>
    <row r="96" spans="1:22">
      <c r="E96" s="304"/>
      <c r="F96" s="304"/>
      <c r="G96" s="304"/>
      <c r="I96" s="304"/>
      <c r="J96" s="304"/>
      <c r="K96" s="304"/>
    </row>
    <row r="97" spans="5:11">
      <c r="I97" s="305"/>
      <c r="J97" s="305"/>
      <c r="K97" s="305"/>
    </row>
    <row r="98" spans="5:11">
      <c r="E98" s="306"/>
      <c r="F98" s="306"/>
      <c r="G98" s="306"/>
    </row>
    <row r="99" spans="5:11">
      <c r="E99" s="306"/>
      <c r="F99" s="306"/>
      <c r="G99" s="306"/>
    </row>
  </sheetData>
  <sheetProtection algorithmName="SHA-512" hashValue="F+Ps+tAb28/tzkuMTrsaGK+Rq6qXtA172YiepGCOV7unaB8Sa3Z1diS9+SL5NpSFDVAg8kZoqQJn7WT6DJq72w==" saltValue="0RNCd6zEr9JDb3voG0hdKQ==" spinCount="100000" sheet="1" objects="1" scenarios="1"/>
  <mergeCells count="9">
    <mergeCell ref="B95:D95"/>
    <mergeCell ref="B2:M3"/>
    <mergeCell ref="B5:M6"/>
    <mergeCell ref="B10:M10"/>
    <mergeCell ref="B8:M8"/>
    <mergeCell ref="B70:L70"/>
    <mergeCell ref="B79:L79"/>
    <mergeCell ref="B48:L48"/>
    <mergeCell ref="B68:L68"/>
  </mergeCells>
  <conditionalFormatting sqref="C57:L57">
    <cfRule type="containsText" dxfId="1" priority="1" operator="containsText" text="Niet ok">
      <formula>NOT(ISERROR(SEARCH("Niet ok",C57)))</formula>
    </cfRule>
    <cfRule type="containsText" dxfId="0" priority="2" operator="containsText" text="ok">
      <formula>NOT(ISERROR(SEARCH("ok",C57)))</formula>
    </cfRule>
  </conditionalFormatting>
  <dataValidations count="1">
    <dataValidation type="whole" errorStyle="warning" operator="equal" allowBlank="1" errorTitle="Fout aantal" error="Het cijfer bij totaal is niet gelijk aan de som van " sqref="C57:L57" xr:uid="{C13B5C66-A3F9-491E-89A4-971056A34E7E}">
      <formula1>C56</formula1>
    </dataValidation>
  </dataValidations>
  <hyperlinks>
    <hyperlink ref="B95" r:id="rId1" xr:uid="{C24CAF2B-6478-44E1-9C4E-70E371184E3D}"/>
  </hyperlinks>
  <pageMargins left="0.7" right="0.7" top="0.75" bottom="0.75" header="0.3" footer="0.3"/>
  <ignoredErrors>
    <ignoredError sqref="M11"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791F2-6CC8-4118-BBA4-F1A269D4D8C8}">
  <sheetPr codeName="Blad5">
    <tabColor theme="0" tint="-4.9989318521683403E-2"/>
    <pageSetUpPr fitToPage="1"/>
  </sheetPr>
  <dimension ref="B1:L116"/>
  <sheetViews>
    <sheetView zoomScale="85" zoomScaleNormal="85" zoomScaleSheetLayoutView="50" workbookViewId="0"/>
  </sheetViews>
  <sheetFormatPr defaultColWidth="8.81640625" defaultRowHeight="17"/>
  <cols>
    <col min="1" max="1" width="3.1796875" style="126" customWidth="1"/>
    <col min="2" max="2" width="16.453125" style="207" customWidth="1"/>
    <col min="3" max="3" width="6" style="126" customWidth="1"/>
    <col min="4" max="4" width="4.453125" style="126" customWidth="1"/>
    <col min="5" max="5" width="3.453125" style="126" customWidth="1"/>
    <col min="6" max="6" width="5.81640625" style="126" customWidth="1"/>
    <col min="7" max="7" width="9.453125" style="126" customWidth="1"/>
    <col min="8" max="8" width="28.54296875" style="126" customWidth="1"/>
    <col min="9" max="9" width="132.1796875" style="126" customWidth="1"/>
    <col min="10" max="10" width="3.1796875" style="126" customWidth="1"/>
    <col min="11" max="11" width="57.54296875" style="126" customWidth="1"/>
    <col min="12" max="16384" width="8.81640625" style="126"/>
  </cols>
  <sheetData>
    <row r="1" spans="2:12" ht="10" customHeight="1"/>
    <row r="2" spans="2:12" ht="14.5" customHeight="1">
      <c r="B2" s="650" t="s">
        <v>157</v>
      </c>
      <c r="C2" s="650"/>
      <c r="D2" s="650"/>
      <c r="E2" s="650"/>
      <c r="F2" s="650"/>
      <c r="G2" s="650"/>
      <c r="H2" s="650"/>
      <c r="I2" s="650"/>
    </row>
    <row r="3" spans="2:12" ht="14.5" customHeight="1">
      <c r="B3" s="650"/>
      <c r="C3" s="650"/>
      <c r="D3" s="650"/>
      <c r="E3" s="650"/>
      <c r="F3" s="650"/>
      <c r="G3" s="650"/>
      <c r="H3" s="650"/>
      <c r="I3" s="650"/>
    </row>
    <row r="4" spans="2:12" ht="10" customHeight="1">
      <c r="B4" s="140"/>
      <c r="C4" s="140"/>
      <c r="D4" s="140"/>
      <c r="E4" s="140"/>
      <c r="F4" s="140"/>
      <c r="G4" s="140"/>
      <c r="H4" s="140"/>
      <c r="I4" s="140"/>
    </row>
    <row r="5" spans="2:12" ht="10" customHeight="1">
      <c r="B5" s="307"/>
      <c r="C5" s="307"/>
      <c r="D5" s="307"/>
      <c r="E5" s="307"/>
      <c r="F5" s="307"/>
      <c r="G5" s="307"/>
      <c r="H5" s="307"/>
      <c r="I5" s="307"/>
    </row>
    <row r="6" spans="2:12" ht="14.5" customHeight="1">
      <c r="B6" s="308" t="s">
        <v>104</v>
      </c>
      <c r="C6" s="309"/>
      <c r="D6" s="310"/>
      <c r="E6" s="310"/>
      <c r="F6" s="310"/>
      <c r="G6" s="310"/>
      <c r="H6" s="310"/>
      <c r="I6" s="311"/>
      <c r="L6" s="198"/>
    </row>
    <row r="7" spans="2:12" ht="15" customHeight="1">
      <c r="B7" s="456" t="s">
        <v>101</v>
      </c>
      <c r="C7" s="313"/>
      <c r="D7" s="457"/>
      <c r="E7" s="457"/>
      <c r="F7" s="457"/>
      <c r="G7" s="457"/>
      <c r="H7" s="457"/>
      <c r="I7" s="457"/>
    </row>
    <row r="8" spans="2:12" ht="15" customHeight="1">
      <c r="B8" s="456" t="s">
        <v>102</v>
      </c>
      <c r="C8" s="313"/>
      <c r="D8" s="313"/>
      <c r="E8" s="313"/>
      <c r="F8" s="313"/>
      <c r="G8" s="313"/>
      <c r="H8" s="313"/>
      <c r="I8" s="313"/>
    </row>
    <row r="9" spans="2:12" ht="10.5" customHeight="1">
      <c r="B9" s="312"/>
      <c r="C9" s="313"/>
      <c r="D9" s="313"/>
      <c r="E9" s="314"/>
      <c r="F9" s="314"/>
      <c r="G9" s="314"/>
      <c r="H9" s="314"/>
      <c r="I9" s="314"/>
    </row>
    <row r="10" spans="2:12" ht="10.5" customHeight="1">
      <c r="E10" s="315"/>
      <c r="F10" s="315"/>
      <c r="G10" s="315"/>
      <c r="H10" s="315"/>
      <c r="I10" s="315"/>
    </row>
    <row r="11" spans="2:12" ht="10" customHeight="1">
      <c r="B11" s="316"/>
      <c r="C11" s="651"/>
      <c r="D11" s="652"/>
      <c r="E11" s="652"/>
      <c r="F11" s="652"/>
      <c r="G11" s="652"/>
      <c r="H11" s="652"/>
      <c r="I11" s="653"/>
    </row>
    <row r="12" spans="2:12" ht="18.5" customHeight="1">
      <c r="B12" s="654" t="s">
        <v>91</v>
      </c>
      <c r="C12" s="605" t="s">
        <v>384</v>
      </c>
      <c r="D12" s="592"/>
      <c r="E12" s="592"/>
      <c r="F12" s="592"/>
      <c r="G12" s="592"/>
      <c r="H12" s="592"/>
      <c r="I12" s="593"/>
      <c r="L12" s="198"/>
    </row>
    <row r="13" spans="2:12" ht="18.5" customHeight="1">
      <c r="B13" s="655"/>
      <c r="C13" s="605"/>
      <c r="D13" s="592"/>
      <c r="E13" s="592"/>
      <c r="F13" s="592"/>
      <c r="G13" s="592"/>
      <c r="H13" s="592"/>
      <c r="I13" s="593"/>
    </row>
    <row r="14" spans="2:12" ht="18.5" customHeight="1">
      <c r="B14" s="655"/>
      <c r="C14" s="605"/>
      <c r="D14" s="592"/>
      <c r="E14" s="592"/>
      <c r="F14" s="592"/>
      <c r="G14" s="592"/>
      <c r="H14" s="592"/>
      <c r="I14" s="593"/>
    </row>
    <row r="15" spans="2:12" ht="18.5" customHeight="1">
      <c r="B15" s="655"/>
      <c r="C15" s="605"/>
      <c r="D15" s="592"/>
      <c r="E15" s="592"/>
      <c r="F15" s="592"/>
      <c r="G15" s="592"/>
      <c r="H15" s="592"/>
      <c r="I15" s="593"/>
    </row>
    <row r="16" spans="2:12" ht="20.5" customHeight="1">
      <c r="B16" s="655"/>
      <c r="C16" s="605"/>
      <c r="D16" s="592"/>
      <c r="E16" s="592"/>
      <c r="F16" s="592"/>
      <c r="G16" s="592"/>
      <c r="H16" s="592"/>
      <c r="I16" s="593"/>
    </row>
    <row r="17" spans="2:9" ht="17" customHeight="1">
      <c r="B17" s="655"/>
      <c r="C17" s="514"/>
      <c r="D17" s="515" t="s">
        <v>375</v>
      </c>
      <c r="E17" s="516"/>
      <c r="F17" s="516"/>
      <c r="G17" s="516"/>
      <c r="H17" s="516"/>
      <c r="I17" s="190"/>
    </row>
    <row r="18" spans="2:9" ht="17" customHeight="1">
      <c r="B18" s="655"/>
      <c r="C18" s="514"/>
      <c r="D18" s="596" t="s">
        <v>376</v>
      </c>
      <c r="E18" s="596"/>
      <c r="F18" s="596"/>
      <c r="G18" s="596"/>
      <c r="H18" s="596"/>
      <c r="I18" s="597"/>
    </row>
    <row r="19" spans="2:9" ht="17" customHeight="1">
      <c r="B19" s="655"/>
      <c r="C19" s="514"/>
      <c r="D19" s="596"/>
      <c r="E19" s="596"/>
      <c r="F19" s="596"/>
      <c r="G19" s="596"/>
      <c r="H19" s="596"/>
      <c r="I19" s="597"/>
    </row>
    <row r="20" spans="2:9" ht="17" customHeight="1">
      <c r="B20" s="655"/>
      <c r="C20" s="514"/>
      <c r="D20" s="515" t="s">
        <v>377</v>
      </c>
      <c r="E20" s="517"/>
      <c r="F20" s="517"/>
      <c r="G20" s="517"/>
      <c r="I20" s="220"/>
    </row>
    <row r="21" spans="2:9" ht="17" customHeight="1">
      <c r="B21" s="655"/>
      <c r="C21" s="514"/>
      <c r="D21" s="596" t="s">
        <v>378</v>
      </c>
      <c r="E21" s="596"/>
      <c r="F21" s="596"/>
      <c r="G21" s="596"/>
      <c r="H21" s="596"/>
      <c r="I21" s="597"/>
    </row>
    <row r="22" spans="2:9" ht="17" customHeight="1">
      <c r="B22" s="655"/>
      <c r="C22" s="514"/>
      <c r="D22" s="596"/>
      <c r="E22" s="596"/>
      <c r="F22" s="596"/>
      <c r="G22" s="596"/>
      <c r="H22" s="596"/>
      <c r="I22" s="597"/>
    </row>
    <row r="23" spans="2:9" ht="17" customHeight="1">
      <c r="B23" s="655"/>
      <c r="C23" s="514"/>
      <c r="D23" s="518" t="s">
        <v>379</v>
      </c>
      <c r="E23" s="516"/>
      <c r="F23" s="516"/>
      <c r="G23" s="516"/>
      <c r="H23" s="519"/>
      <c r="I23" s="190"/>
    </row>
    <row r="24" spans="2:9" ht="17" customHeight="1">
      <c r="B24" s="655"/>
      <c r="C24" s="514"/>
      <c r="D24" s="589" t="s">
        <v>380</v>
      </c>
      <c r="E24" s="589"/>
      <c r="F24" s="589"/>
      <c r="G24" s="589"/>
      <c r="H24" s="589"/>
      <c r="I24" s="590"/>
    </row>
    <row r="25" spans="2:9" ht="17" customHeight="1">
      <c r="B25" s="655"/>
      <c r="C25" s="514"/>
      <c r="D25" s="589"/>
      <c r="E25" s="589"/>
      <c r="F25" s="589"/>
      <c r="G25" s="589"/>
      <c r="H25" s="589"/>
      <c r="I25" s="590"/>
    </row>
    <row r="26" spans="2:9" ht="17" customHeight="1">
      <c r="B26" s="655"/>
      <c r="C26" s="514"/>
      <c r="D26" s="515" t="s">
        <v>381</v>
      </c>
      <c r="E26" s="517"/>
      <c r="F26" s="517"/>
      <c r="G26" s="517"/>
      <c r="H26" s="189"/>
      <c r="I26" s="190"/>
    </row>
    <row r="27" spans="2:9" ht="17" customHeight="1">
      <c r="B27" s="655"/>
      <c r="C27" s="514"/>
      <c r="D27" s="596" t="s">
        <v>382</v>
      </c>
      <c r="E27" s="596"/>
      <c r="F27" s="596"/>
      <c r="G27" s="596"/>
      <c r="H27" s="596"/>
      <c r="I27" s="597"/>
    </row>
    <row r="28" spans="2:9" ht="17" customHeight="1">
      <c r="B28" s="655"/>
      <c r="C28" s="514"/>
      <c r="D28" s="596"/>
      <c r="E28" s="596"/>
      <c r="F28" s="596"/>
      <c r="G28" s="596"/>
      <c r="H28" s="596"/>
      <c r="I28" s="597"/>
    </row>
    <row r="29" spans="2:9" ht="17" customHeight="1">
      <c r="B29" s="655"/>
      <c r="C29" s="520" t="s">
        <v>383</v>
      </c>
      <c r="D29" s="189"/>
      <c r="E29" s="189"/>
      <c r="F29" s="189"/>
      <c r="G29" s="189"/>
      <c r="H29" s="189"/>
      <c r="I29" s="190"/>
    </row>
    <row r="30" spans="2:9" ht="9" customHeight="1">
      <c r="B30" s="655"/>
      <c r="C30" s="317"/>
      <c r="D30" s="192"/>
      <c r="E30" s="192"/>
      <c r="F30" s="192"/>
      <c r="G30" s="192"/>
      <c r="H30" s="192"/>
      <c r="I30" s="193"/>
    </row>
    <row r="31" spans="2:9" s="194" customFormat="1" ht="19.5" customHeight="1">
      <c r="B31" s="655"/>
      <c r="C31" s="649" t="s">
        <v>15</v>
      </c>
      <c r="D31" s="594"/>
      <c r="E31" s="594"/>
      <c r="F31" s="594"/>
      <c r="G31" s="594"/>
      <c r="H31" s="594"/>
      <c r="I31" s="595"/>
    </row>
    <row r="32" spans="2:9" ht="9" customHeight="1">
      <c r="B32" s="655"/>
      <c r="C32" s="318"/>
      <c r="D32" s="156"/>
      <c r="E32" s="156"/>
      <c r="F32" s="156"/>
      <c r="G32" s="156"/>
      <c r="H32" s="156"/>
      <c r="I32" s="149"/>
    </row>
    <row r="33" spans="2:11" ht="17" customHeight="1">
      <c r="B33" s="655"/>
      <c r="C33" s="319" t="s">
        <v>262</v>
      </c>
      <c r="D33" s="213"/>
      <c r="E33" s="213"/>
      <c r="F33" s="213"/>
      <c r="G33" s="213"/>
      <c r="H33" s="213"/>
      <c r="I33" s="214"/>
    </row>
    <row r="34" spans="2:11" ht="17" customHeight="1">
      <c r="B34" s="655"/>
      <c r="C34" s="319" t="s">
        <v>263</v>
      </c>
      <c r="D34" s="213"/>
      <c r="E34" s="213"/>
      <c r="F34" s="213"/>
      <c r="G34" s="213"/>
      <c r="H34" s="213"/>
      <c r="I34" s="214"/>
    </row>
    <row r="35" spans="2:11" ht="9" customHeight="1">
      <c r="B35" s="655"/>
      <c r="C35" s="436"/>
      <c r="D35" s="213"/>
      <c r="E35" s="213"/>
      <c r="F35" s="213"/>
      <c r="G35" s="213"/>
      <c r="H35" s="213"/>
      <c r="I35" s="214"/>
    </row>
    <row r="36" spans="2:11" ht="17" customHeight="1">
      <c r="B36" s="655"/>
      <c r="C36" s="437" t="s">
        <v>69</v>
      </c>
      <c r="D36" s="156"/>
      <c r="E36" s="156"/>
      <c r="F36" s="156"/>
      <c r="G36" s="156"/>
      <c r="H36" s="215"/>
      <c r="I36" s="216"/>
    </row>
    <row r="37" spans="2:11" ht="6.5" customHeight="1">
      <c r="B37" s="655"/>
      <c r="C37" s="438"/>
      <c r="D37" s="156"/>
      <c r="E37" s="156"/>
      <c r="F37" s="156"/>
      <c r="G37" s="156"/>
      <c r="H37" s="215"/>
      <c r="I37" s="216"/>
    </row>
    <row r="38" spans="2:11" ht="17" customHeight="1">
      <c r="B38" s="655"/>
      <c r="C38" s="605" t="s">
        <v>316</v>
      </c>
      <c r="D38" s="592"/>
      <c r="E38" s="592"/>
      <c r="F38" s="592"/>
      <c r="G38" s="592"/>
      <c r="H38" s="592"/>
      <c r="I38" s="593"/>
    </row>
    <row r="39" spans="2:11" ht="17" customHeight="1">
      <c r="B39" s="655"/>
      <c r="C39" s="605"/>
      <c r="D39" s="592"/>
      <c r="E39" s="592"/>
      <c r="F39" s="592"/>
      <c r="G39" s="592"/>
      <c r="H39" s="592"/>
      <c r="I39" s="593"/>
    </row>
    <row r="40" spans="2:11" ht="17" customHeight="1">
      <c r="B40" s="655"/>
      <c r="C40" s="605"/>
      <c r="D40" s="592"/>
      <c r="E40" s="592"/>
      <c r="F40" s="592"/>
      <c r="G40" s="592"/>
      <c r="H40" s="592"/>
      <c r="I40" s="593"/>
    </row>
    <row r="41" spans="2:11" ht="17" customHeight="1">
      <c r="B41" s="655"/>
      <c r="C41" s="605"/>
      <c r="D41" s="592"/>
      <c r="E41" s="592"/>
      <c r="F41" s="592"/>
      <c r="G41" s="592"/>
      <c r="H41" s="592"/>
      <c r="I41" s="593"/>
    </row>
    <row r="42" spans="2:11" ht="9" customHeight="1">
      <c r="B42" s="655"/>
      <c r="C42" s="322"/>
      <c r="D42" s="235"/>
      <c r="E42" s="235"/>
      <c r="F42" s="235"/>
      <c r="G42" s="235"/>
      <c r="H42" s="235" t="s">
        <v>26</v>
      </c>
      <c r="I42" s="208"/>
    </row>
    <row r="43" spans="2:11" s="194" customFormat="1" ht="19.5" customHeight="1">
      <c r="B43" s="655"/>
      <c r="C43" s="649" t="s">
        <v>40</v>
      </c>
      <c r="D43" s="594"/>
      <c r="E43" s="594"/>
      <c r="F43" s="594"/>
      <c r="G43" s="594"/>
      <c r="H43" s="594"/>
      <c r="I43" s="595"/>
    </row>
    <row r="44" spans="2:11" ht="9" customHeight="1">
      <c r="B44" s="655"/>
      <c r="C44" s="323"/>
      <c r="D44" s="161"/>
      <c r="E44" s="161"/>
      <c r="F44" s="161"/>
      <c r="G44" s="161"/>
      <c r="H44" s="161"/>
      <c r="I44" s="208"/>
    </row>
    <row r="45" spans="2:11" ht="17" customHeight="1">
      <c r="B45" s="655"/>
      <c r="C45" s="605" t="s">
        <v>286</v>
      </c>
      <c r="D45" s="592"/>
      <c r="E45" s="592"/>
      <c r="F45" s="592"/>
      <c r="G45" s="592"/>
      <c r="H45" s="592"/>
      <c r="I45" s="593"/>
    </row>
    <row r="46" spans="2:11" ht="17" customHeight="1">
      <c r="B46" s="655"/>
      <c r="C46" s="605"/>
      <c r="D46" s="592"/>
      <c r="E46" s="592"/>
      <c r="F46" s="592"/>
      <c r="G46" s="592"/>
      <c r="H46" s="592"/>
      <c r="I46" s="593"/>
    </row>
    <row r="47" spans="2:11" ht="9" customHeight="1">
      <c r="B47" s="655"/>
      <c r="C47" s="605"/>
      <c r="D47" s="592"/>
      <c r="E47" s="592"/>
      <c r="F47" s="592"/>
      <c r="G47" s="592"/>
      <c r="H47" s="592"/>
      <c r="I47" s="593"/>
    </row>
    <row r="48" spans="2:11" ht="17" customHeight="1">
      <c r="B48" s="655"/>
      <c r="C48" s="605" t="s">
        <v>313</v>
      </c>
      <c r="D48" s="592"/>
      <c r="E48" s="592"/>
      <c r="F48" s="592"/>
      <c r="G48" s="592"/>
      <c r="H48" s="592"/>
      <c r="I48" s="593"/>
      <c r="K48" s="640"/>
    </row>
    <row r="49" spans="2:11" ht="17" customHeight="1">
      <c r="B49" s="655"/>
      <c r="C49" s="605"/>
      <c r="D49" s="592"/>
      <c r="E49" s="592"/>
      <c r="F49" s="592"/>
      <c r="G49" s="592"/>
      <c r="H49" s="592"/>
      <c r="I49" s="593"/>
      <c r="K49" s="640"/>
    </row>
    <row r="50" spans="2:11" ht="17" customHeight="1">
      <c r="B50" s="655"/>
      <c r="C50" s="605"/>
      <c r="D50" s="592"/>
      <c r="E50" s="592"/>
      <c r="F50" s="592"/>
      <c r="G50" s="592"/>
      <c r="H50" s="592"/>
      <c r="I50" s="593"/>
      <c r="K50" s="640"/>
    </row>
    <row r="51" spans="2:11" ht="9" customHeight="1">
      <c r="B51" s="655"/>
      <c r="C51" s="324"/>
      <c r="D51" s="325"/>
      <c r="E51" s="325"/>
      <c r="F51" s="325"/>
      <c r="G51" s="325"/>
      <c r="H51" s="325"/>
      <c r="I51" s="326"/>
    </row>
    <row r="52" spans="2:11" s="194" customFormat="1" ht="19.5" customHeight="1">
      <c r="B52" s="655"/>
      <c r="C52" s="649" t="s">
        <v>8</v>
      </c>
      <c r="D52" s="594"/>
      <c r="E52" s="594"/>
      <c r="F52" s="594"/>
      <c r="G52" s="594"/>
      <c r="H52" s="594"/>
      <c r="I52" s="595"/>
    </row>
    <row r="53" spans="2:11" s="194" customFormat="1" ht="9" customHeight="1">
      <c r="B53" s="655"/>
      <c r="C53" s="327"/>
      <c r="D53" s="328"/>
      <c r="E53" s="328"/>
      <c r="F53" s="328"/>
      <c r="G53" s="328"/>
      <c r="H53" s="328"/>
      <c r="I53" s="329"/>
    </row>
    <row r="54" spans="2:11" ht="17" customHeight="1">
      <c r="B54" s="655"/>
      <c r="C54" s="320" t="s">
        <v>10</v>
      </c>
      <c r="D54" s="161"/>
      <c r="E54" s="161"/>
      <c r="F54" s="161"/>
      <c r="G54" s="161"/>
      <c r="H54" s="210"/>
      <c r="I54" s="208"/>
    </row>
    <row r="55" spans="2:11" ht="9" customHeight="1">
      <c r="B55" s="655"/>
      <c r="C55" s="321"/>
      <c r="D55" s="161"/>
      <c r="E55" s="161"/>
      <c r="F55" s="161"/>
      <c r="G55" s="161"/>
      <c r="H55" s="210"/>
      <c r="I55" s="208"/>
    </row>
    <row r="56" spans="2:11" ht="17" customHeight="1">
      <c r="B56" s="655"/>
      <c r="C56" s="330" t="s">
        <v>271</v>
      </c>
      <c r="D56" s="197"/>
      <c r="E56" s="197"/>
      <c r="F56" s="197"/>
      <c r="G56" s="197"/>
      <c r="H56" s="197"/>
      <c r="I56" s="231"/>
    </row>
    <row r="57" spans="2:11" ht="9" customHeight="1">
      <c r="B57" s="655"/>
      <c r="C57" s="331"/>
      <c r="D57" s="197"/>
      <c r="E57" s="197"/>
      <c r="F57" s="197"/>
      <c r="G57" s="197"/>
      <c r="H57" s="197"/>
      <c r="I57" s="231"/>
    </row>
    <row r="58" spans="2:11" ht="17" customHeight="1">
      <c r="B58" s="655"/>
      <c r="C58" s="605" t="s">
        <v>158</v>
      </c>
      <c r="D58" s="592"/>
      <c r="E58" s="592"/>
      <c r="F58" s="592"/>
      <c r="G58" s="592"/>
      <c r="H58" s="592"/>
      <c r="I58" s="593"/>
    </row>
    <row r="59" spans="2:11" ht="17" customHeight="1">
      <c r="B59" s="655"/>
      <c r="C59" s="605"/>
      <c r="D59" s="592"/>
      <c r="E59" s="592"/>
      <c r="F59" s="592"/>
      <c r="G59" s="592"/>
      <c r="H59" s="592"/>
      <c r="I59" s="593"/>
    </row>
    <row r="60" spans="2:11" ht="17" customHeight="1">
      <c r="B60" s="655"/>
      <c r="C60" s="605"/>
      <c r="D60" s="592"/>
      <c r="E60" s="592"/>
      <c r="F60" s="592"/>
      <c r="G60" s="592"/>
      <c r="H60" s="592"/>
      <c r="I60" s="593"/>
    </row>
    <row r="61" spans="2:11" ht="17" customHeight="1">
      <c r="B61" s="655"/>
      <c r="C61" s="605"/>
      <c r="D61" s="592"/>
      <c r="E61" s="592"/>
      <c r="F61" s="592"/>
      <c r="G61" s="592"/>
      <c r="H61" s="592"/>
      <c r="I61" s="593"/>
    </row>
    <row r="62" spans="2:11" ht="9" customHeight="1">
      <c r="B62" s="655"/>
      <c r="C62" s="332"/>
      <c r="D62" s="152"/>
      <c r="E62" s="152"/>
      <c r="F62" s="152"/>
      <c r="G62" s="152"/>
      <c r="H62" s="152"/>
      <c r="I62" s="154"/>
    </row>
    <row r="63" spans="2:11" ht="17" customHeight="1">
      <c r="B63" s="655"/>
      <c r="C63" s="605" t="s">
        <v>272</v>
      </c>
      <c r="D63" s="592"/>
      <c r="E63" s="592"/>
      <c r="F63" s="592"/>
      <c r="G63" s="592"/>
      <c r="H63" s="592"/>
      <c r="I63" s="593"/>
    </row>
    <row r="64" spans="2:11" ht="17" customHeight="1">
      <c r="B64" s="655"/>
      <c r="C64" s="605"/>
      <c r="D64" s="592"/>
      <c r="E64" s="592"/>
      <c r="F64" s="592"/>
      <c r="G64" s="592"/>
      <c r="H64" s="592"/>
      <c r="I64" s="593"/>
    </row>
    <row r="65" spans="2:9" ht="9" customHeight="1">
      <c r="B65" s="655"/>
      <c r="C65" s="331"/>
      <c r="D65" s="197"/>
      <c r="E65" s="197"/>
      <c r="F65" s="197"/>
      <c r="G65" s="197"/>
      <c r="H65" s="197"/>
      <c r="I65" s="231"/>
    </row>
    <row r="66" spans="2:9" ht="17" customHeight="1">
      <c r="B66" s="655"/>
      <c r="C66" s="605" t="s">
        <v>273</v>
      </c>
      <c r="D66" s="592"/>
      <c r="E66" s="592"/>
      <c r="F66" s="592"/>
      <c r="G66" s="592"/>
      <c r="H66" s="592"/>
      <c r="I66" s="593"/>
    </row>
    <row r="67" spans="2:9" ht="17" customHeight="1">
      <c r="B67" s="655"/>
      <c r="C67" s="605"/>
      <c r="D67" s="592"/>
      <c r="E67" s="592"/>
      <c r="F67" s="592"/>
      <c r="G67" s="592"/>
      <c r="H67" s="592"/>
      <c r="I67" s="593"/>
    </row>
    <row r="68" spans="2:9" ht="9" customHeight="1">
      <c r="B68" s="655"/>
      <c r="C68" s="332"/>
      <c r="D68" s="152"/>
      <c r="E68" s="152"/>
      <c r="F68" s="152"/>
      <c r="G68" s="152"/>
      <c r="H68" s="152"/>
      <c r="I68" s="154"/>
    </row>
    <row r="69" spans="2:9" ht="17" customHeight="1">
      <c r="B69" s="655"/>
      <c r="C69" s="605" t="s">
        <v>274</v>
      </c>
      <c r="D69" s="592"/>
      <c r="E69" s="592"/>
      <c r="F69" s="592"/>
      <c r="G69" s="592"/>
      <c r="H69" s="592"/>
      <c r="I69" s="593"/>
    </row>
    <row r="70" spans="2:9" ht="17" customHeight="1">
      <c r="B70" s="655"/>
      <c r="C70" s="605"/>
      <c r="D70" s="592"/>
      <c r="E70" s="592"/>
      <c r="F70" s="592"/>
      <c r="G70" s="592"/>
      <c r="H70" s="592"/>
      <c r="I70" s="593"/>
    </row>
    <row r="71" spans="2:9" ht="17" customHeight="1">
      <c r="B71" s="655"/>
      <c r="C71" s="605"/>
      <c r="D71" s="592"/>
      <c r="E71" s="592"/>
      <c r="F71" s="592"/>
      <c r="G71" s="592"/>
      <c r="H71" s="592"/>
      <c r="I71" s="593"/>
    </row>
    <row r="72" spans="2:9" ht="17" customHeight="1">
      <c r="B72" s="655"/>
      <c r="C72" s="605"/>
      <c r="D72" s="592"/>
      <c r="E72" s="592"/>
      <c r="F72" s="592"/>
      <c r="G72" s="592"/>
      <c r="H72" s="592"/>
      <c r="I72" s="593"/>
    </row>
    <row r="73" spans="2:9" ht="9" customHeight="1">
      <c r="B73" s="655"/>
      <c r="C73" s="332"/>
      <c r="D73" s="152"/>
      <c r="E73" s="152"/>
      <c r="F73" s="152"/>
      <c r="G73" s="152"/>
      <c r="H73" s="152"/>
      <c r="I73" s="154"/>
    </row>
    <row r="74" spans="2:9" ht="17" customHeight="1">
      <c r="B74" s="655"/>
      <c r="C74" s="320" t="s">
        <v>11</v>
      </c>
      <c r="D74" s="161"/>
      <c r="E74" s="161"/>
      <c r="F74" s="161"/>
      <c r="G74" s="210"/>
      <c r="H74" s="210"/>
      <c r="I74" s="250"/>
    </row>
    <row r="75" spans="2:9" ht="9" customHeight="1">
      <c r="B75" s="655"/>
      <c r="C75" s="333"/>
      <c r="I75" s="250"/>
    </row>
    <row r="76" spans="2:9" ht="17" customHeight="1">
      <c r="B76" s="655"/>
      <c r="C76" s="646" t="s">
        <v>351</v>
      </c>
      <c r="D76" s="647"/>
      <c r="E76" s="647"/>
      <c r="F76" s="647"/>
      <c r="G76" s="647"/>
      <c r="H76" s="647"/>
      <c r="I76" s="648"/>
    </row>
    <row r="77" spans="2:9" ht="17" customHeight="1">
      <c r="B77" s="655"/>
      <c r="C77" s="646"/>
      <c r="D77" s="647"/>
      <c r="E77" s="647"/>
      <c r="F77" s="647"/>
      <c r="G77" s="647"/>
      <c r="H77" s="647"/>
      <c r="I77" s="648"/>
    </row>
    <row r="78" spans="2:9" ht="9" customHeight="1">
      <c r="B78" s="655"/>
      <c r="C78" s="439"/>
      <c r="D78" s="440"/>
      <c r="E78" s="440"/>
      <c r="F78" s="440"/>
      <c r="G78" s="440"/>
      <c r="H78" s="440"/>
      <c r="I78" s="441"/>
    </row>
    <row r="79" spans="2:9" ht="17" customHeight="1">
      <c r="B79" s="655"/>
      <c r="C79" s="643" t="s">
        <v>352</v>
      </c>
      <c r="D79" s="644"/>
      <c r="E79" s="644"/>
      <c r="F79" s="644"/>
      <c r="G79" s="644"/>
      <c r="H79" s="644"/>
      <c r="I79" s="645"/>
    </row>
    <row r="80" spans="2:9" ht="9" customHeight="1">
      <c r="B80" s="655"/>
      <c r="C80" s="442"/>
      <c r="D80" s="443"/>
      <c r="E80" s="443"/>
      <c r="F80" s="443"/>
      <c r="G80" s="443"/>
      <c r="H80" s="443"/>
      <c r="I80" s="444"/>
    </row>
    <row r="81" spans="2:9" ht="17" customHeight="1">
      <c r="B81" s="655"/>
      <c r="C81" s="643" t="s">
        <v>353</v>
      </c>
      <c r="D81" s="644"/>
      <c r="E81" s="644"/>
      <c r="F81" s="644"/>
      <c r="G81" s="644"/>
      <c r="H81" s="644"/>
      <c r="I81" s="645"/>
    </row>
    <row r="82" spans="2:9" ht="17" customHeight="1">
      <c r="B82" s="655"/>
      <c r="C82" s="445"/>
      <c r="D82" s="446" t="s">
        <v>354</v>
      </c>
      <c r="E82" s="447"/>
      <c r="F82" s="447"/>
      <c r="G82" s="447"/>
      <c r="H82" s="447"/>
      <c r="I82" s="448"/>
    </row>
    <row r="83" spans="2:9" ht="17" customHeight="1">
      <c r="B83" s="655"/>
      <c r="C83" s="445"/>
      <c r="D83" s="446" t="s">
        <v>355</v>
      </c>
      <c r="E83" s="447"/>
      <c r="F83" s="447"/>
      <c r="G83" s="447"/>
      <c r="H83" s="447"/>
      <c r="I83" s="448"/>
    </row>
    <row r="84" spans="2:9" ht="17" customHeight="1">
      <c r="B84" s="655"/>
      <c r="C84" s="445"/>
      <c r="D84" s="446" t="s">
        <v>356</v>
      </c>
      <c r="E84" s="447"/>
      <c r="F84" s="447"/>
      <c r="G84" s="447"/>
      <c r="H84" s="447"/>
      <c r="I84" s="448"/>
    </row>
    <row r="85" spans="2:9" ht="17" customHeight="1">
      <c r="B85" s="655"/>
      <c r="C85" s="449"/>
      <c r="D85" s="450" t="s">
        <v>357</v>
      </c>
      <c r="E85" s="451"/>
      <c r="F85" s="451"/>
      <c r="G85" s="451"/>
      <c r="H85" s="451"/>
      <c r="I85" s="452"/>
    </row>
    <row r="86" spans="2:9" ht="9" customHeight="1">
      <c r="B86" s="655"/>
      <c r="C86" s="449"/>
      <c r="D86" s="450"/>
      <c r="E86" s="451"/>
      <c r="F86" s="451"/>
      <c r="G86" s="451"/>
      <c r="H86" s="451"/>
      <c r="I86" s="452"/>
    </row>
    <row r="87" spans="2:9" ht="17" customHeight="1">
      <c r="B87" s="655"/>
      <c r="C87" s="643" t="s">
        <v>358</v>
      </c>
      <c r="D87" s="644"/>
      <c r="E87" s="644"/>
      <c r="F87" s="644"/>
      <c r="G87" s="644"/>
      <c r="H87" s="644"/>
      <c r="I87" s="645"/>
    </row>
    <row r="88" spans="2:9" ht="17" customHeight="1">
      <c r="B88" s="655"/>
      <c r="C88" s="449"/>
      <c r="D88" s="450" t="s">
        <v>314</v>
      </c>
      <c r="E88" s="451"/>
      <c r="F88" s="451"/>
      <c r="G88" s="451"/>
      <c r="H88" s="451"/>
      <c r="I88" s="452"/>
    </row>
    <row r="89" spans="2:9" ht="17" customHeight="1">
      <c r="B89" s="655"/>
      <c r="C89" s="449"/>
      <c r="D89" s="450" t="s">
        <v>159</v>
      </c>
      <c r="E89" s="451"/>
      <c r="F89" s="451"/>
      <c r="G89" s="451"/>
      <c r="H89" s="451"/>
      <c r="I89" s="452"/>
    </row>
    <row r="90" spans="2:9" ht="9" customHeight="1">
      <c r="B90" s="655"/>
      <c r="C90" s="445"/>
      <c r="D90" s="447"/>
      <c r="E90" s="447"/>
      <c r="F90" s="447"/>
      <c r="G90" s="447"/>
      <c r="H90" s="447"/>
      <c r="I90" s="448"/>
    </row>
    <row r="91" spans="2:9" ht="17" customHeight="1">
      <c r="B91" s="655"/>
      <c r="C91" s="646" t="s">
        <v>359</v>
      </c>
      <c r="D91" s="647"/>
      <c r="E91" s="647"/>
      <c r="F91" s="647"/>
      <c r="G91" s="647"/>
      <c r="H91" s="647"/>
      <c r="I91" s="648"/>
    </row>
    <row r="92" spans="2:9" s="334" customFormat="1" ht="17" customHeight="1">
      <c r="B92" s="655"/>
      <c r="C92" s="646"/>
      <c r="D92" s="647"/>
      <c r="E92" s="647"/>
      <c r="F92" s="647"/>
      <c r="G92" s="647"/>
      <c r="H92" s="647"/>
      <c r="I92" s="648"/>
    </row>
    <row r="93" spans="2:9" ht="9" customHeight="1">
      <c r="B93" s="656"/>
      <c r="C93" s="335"/>
      <c r="D93" s="244"/>
      <c r="E93" s="244"/>
      <c r="F93" s="244"/>
      <c r="G93" s="244"/>
      <c r="H93" s="244"/>
      <c r="I93" s="336"/>
    </row>
    <row r="94" spans="2:9" ht="9" customHeight="1">
      <c r="B94" s="337"/>
    </row>
    <row r="95" spans="2:9" ht="10" customHeight="1">
      <c r="B95" s="177"/>
      <c r="C95" s="338"/>
      <c r="D95" s="174"/>
      <c r="E95" s="174"/>
      <c r="F95" s="174"/>
      <c r="G95" s="174"/>
      <c r="H95" s="174"/>
      <c r="I95" s="188"/>
    </row>
    <row r="96" spans="2:9" ht="17.5" customHeight="1">
      <c r="B96" s="591" t="s">
        <v>92</v>
      </c>
      <c r="C96" s="319" t="s">
        <v>160</v>
      </c>
      <c r="D96" s="156"/>
      <c r="E96" s="156"/>
      <c r="F96" s="156"/>
      <c r="G96" s="156"/>
      <c r="H96" s="156"/>
      <c r="I96" s="149"/>
    </row>
    <row r="97" spans="2:11" ht="33.65" customHeight="1">
      <c r="B97" s="591"/>
      <c r="C97" s="642" t="s">
        <v>315</v>
      </c>
      <c r="D97" s="608"/>
      <c r="E97" s="608"/>
      <c r="F97" s="608"/>
      <c r="G97" s="608"/>
      <c r="H97" s="608"/>
      <c r="I97" s="609"/>
    </row>
    <row r="98" spans="2:11" ht="9" customHeight="1">
      <c r="B98" s="591"/>
      <c r="C98" s="339"/>
      <c r="D98" s="166"/>
      <c r="E98" s="166"/>
      <c r="F98" s="166"/>
      <c r="G98" s="166"/>
      <c r="H98" s="166"/>
      <c r="I98" s="167"/>
    </row>
    <row r="99" spans="2:11" ht="35.5" customHeight="1">
      <c r="B99" s="591"/>
      <c r="C99" s="333"/>
      <c r="D99" s="340" t="s">
        <v>70</v>
      </c>
      <c r="E99" s="161"/>
      <c r="H99" s="582" t="s">
        <v>275</v>
      </c>
      <c r="I99" s="583"/>
    </row>
    <row r="100" spans="2:11" ht="9" customHeight="1">
      <c r="B100" s="591"/>
      <c r="C100" s="333"/>
      <c r="D100" s="340"/>
      <c r="E100" s="161"/>
      <c r="H100" s="215"/>
      <c r="I100" s="216"/>
    </row>
    <row r="101" spans="2:11" ht="66" customHeight="1">
      <c r="B101" s="591"/>
      <c r="C101" s="333"/>
      <c r="D101" s="341" t="s">
        <v>71</v>
      </c>
      <c r="E101" s="161"/>
      <c r="H101" s="600" t="s">
        <v>317</v>
      </c>
      <c r="I101" s="601"/>
      <c r="K101" s="342"/>
    </row>
    <row r="102" spans="2:11" ht="9" customHeight="1">
      <c r="B102" s="591"/>
      <c r="C102" s="333"/>
      <c r="D102" s="341"/>
      <c r="E102" s="161"/>
      <c r="H102" s="205"/>
      <c r="I102" s="206"/>
      <c r="K102" s="342"/>
    </row>
    <row r="103" spans="2:11" ht="29.5" customHeight="1">
      <c r="B103" s="591"/>
      <c r="C103" s="333"/>
      <c r="D103" s="343" t="s">
        <v>72</v>
      </c>
      <c r="E103" s="161"/>
      <c r="H103" s="582" t="s">
        <v>318</v>
      </c>
      <c r="I103" s="583"/>
    </row>
    <row r="104" spans="2:11" ht="24" customHeight="1">
      <c r="B104" s="591"/>
      <c r="C104" s="333"/>
      <c r="D104" s="344"/>
      <c r="E104" s="161"/>
      <c r="H104" s="582"/>
      <c r="I104" s="583"/>
    </row>
    <row r="105" spans="2:11" ht="9" customHeight="1">
      <c r="B105" s="591"/>
      <c r="C105" s="333"/>
      <c r="D105" s="344"/>
      <c r="E105" s="161"/>
      <c r="H105" s="152"/>
      <c r="I105" s="154"/>
    </row>
    <row r="106" spans="2:11" ht="37" customHeight="1">
      <c r="B106" s="591"/>
      <c r="C106" s="333"/>
      <c r="D106" s="345" t="s">
        <v>73</v>
      </c>
      <c r="E106" s="161"/>
      <c r="H106" s="582" t="s">
        <v>370</v>
      </c>
      <c r="I106" s="583"/>
    </row>
    <row r="107" spans="2:11" ht="14.5" customHeight="1">
      <c r="B107" s="591"/>
      <c r="C107" s="333"/>
      <c r="H107" s="582"/>
      <c r="I107" s="583"/>
    </row>
    <row r="108" spans="2:11" ht="13" customHeight="1" thickBot="1">
      <c r="B108" s="641"/>
      <c r="C108" s="335"/>
      <c r="D108" s="184"/>
      <c r="E108" s="184"/>
      <c r="F108" s="184"/>
      <c r="G108" s="184"/>
      <c r="H108" s="184"/>
      <c r="I108" s="253"/>
    </row>
    <row r="109" spans="2:11" ht="17.5" thickTop="1">
      <c r="C109" s="161"/>
      <c r="D109" s="161"/>
      <c r="E109" s="161"/>
      <c r="F109" s="161"/>
      <c r="G109" s="161"/>
      <c r="H109" s="161"/>
      <c r="I109" s="161"/>
    </row>
    <row r="110" spans="2:11">
      <c r="B110" s="161"/>
      <c r="C110" s="161"/>
      <c r="D110" s="161"/>
      <c r="E110" s="161"/>
      <c r="F110" s="161"/>
      <c r="G110" s="161"/>
      <c r="H110" s="161"/>
      <c r="I110" s="161"/>
    </row>
    <row r="111" spans="2:11">
      <c r="B111" s="161"/>
      <c r="C111" s="161"/>
      <c r="D111" s="161"/>
      <c r="E111" s="161"/>
      <c r="F111" s="161"/>
      <c r="G111" s="161"/>
      <c r="H111" s="161"/>
      <c r="I111" s="161"/>
    </row>
    <row r="112" spans="2:11">
      <c r="B112" s="161"/>
      <c r="C112" s="161"/>
      <c r="D112" s="161"/>
      <c r="E112" s="161"/>
      <c r="F112" s="161"/>
      <c r="G112" s="161"/>
      <c r="H112" s="161"/>
      <c r="I112" s="161"/>
    </row>
    <row r="113" spans="2:9">
      <c r="B113" s="161"/>
      <c r="C113" s="161"/>
      <c r="D113" s="161"/>
      <c r="E113" s="161"/>
      <c r="F113" s="161"/>
      <c r="G113" s="161"/>
      <c r="H113" s="161"/>
      <c r="I113" s="161"/>
    </row>
    <row r="114" spans="2:9" ht="11.5" customHeight="1">
      <c r="C114" s="161"/>
      <c r="D114" s="161"/>
      <c r="E114" s="161"/>
      <c r="F114" s="161"/>
      <c r="G114" s="161"/>
      <c r="H114" s="161"/>
      <c r="I114" s="161"/>
    </row>
    <row r="115" spans="2:9">
      <c r="B115" s="368" t="s">
        <v>172</v>
      </c>
    </row>
    <row r="116" spans="2:9" ht="14.5" customHeight="1">
      <c r="B116" s="458" t="s">
        <v>181</v>
      </c>
      <c r="C116" s="458"/>
      <c r="D116" s="458"/>
      <c r="E116" s="458"/>
      <c r="F116" s="458"/>
      <c r="G116" s="458"/>
    </row>
  </sheetData>
  <sheetProtection algorithmName="SHA-512" hashValue="B4e9AvCGtisqbNASKsnFipepaYWQOW+wliqwRj3iXpdv2lZI9srm9npg7CbLHEB/4mt1JwnPTam0Rq3EtaGgoA==" saltValue="kYJhUYogF5zMTTq8srt3wA==" spinCount="100000" sheet="1" objects="1" scenarios="1"/>
  <mergeCells count="30">
    <mergeCell ref="B2:I3"/>
    <mergeCell ref="C38:I41"/>
    <mergeCell ref="C11:I11"/>
    <mergeCell ref="C31:I31"/>
    <mergeCell ref="C43:I43"/>
    <mergeCell ref="C12:I16"/>
    <mergeCell ref="B12:B93"/>
    <mergeCell ref="C45:I47"/>
    <mergeCell ref="C63:I64"/>
    <mergeCell ref="C87:I87"/>
    <mergeCell ref="D18:I19"/>
    <mergeCell ref="D21:I22"/>
    <mergeCell ref="D24:I25"/>
    <mergeCell ref="D27:I28"/>
    <mergeCell ref="K48:K50"/>
    <mergeCell ref="B96:B108"/>
    <mergeCell ref="H101:I101"/>
    <mergeCell ref="H103:I104"/>
    <mergeCell ref="H106:I107"/>
    <mergeCell ref="H99:I99"/>
    <mergeCell ref="C97:I97"/>
    <mergeCell ref="C48:I50"/>
    <mergeCell ref="C79:I79"/>
    <mergeCell ref="C58:I61"/>
    <mergeCell ref="C91:I92"/>
    <mergeCell ref="C76:I77"/>
    <mergeCell ref="C81:I81"/>
    <mergeCell ref="C69:I72"/>
    <mergeCell ref="C52:I52"/>
    <mergeCell ref="C66:I67"/>
  </mergeCells>
  <hyperlinks>
    <hyperlink ref="D7:I7" location="'5. Interpretatie en beleid'!B8" tooltip="1. interpreteren; zowel op zichzelf als in het licht van andere informatie waarover je beschikt" display="1. interpreteren; zowel op zichzelf als in het licht van andere informatie waarover je beschikt" xr:uid="{23F1BB79-8E0A-47F3-A8DD-F36C63B65B8A}"/>
    <hyperlink ref="D9:I9" location="'5. Interpretatie en beleid'!B72" tooltip="2. inzetten voor het verbeteren en verduurzamen van je mobiliteitsbeleid" display="2. inzetten voor het verbeteren en verduurzamen van je mobiliteitsbeleid" xr:uid="{7EE54BDC-6AAB-447B-9CE4-2A42DCC70075}"/>
    <hyperlink ref="B116" r:id="rId1" xr:uid="{EEE22DD6-3EE8-42C9-B9D3-1CF54672C2C6}"/>
    <hyperlink ref="B7" location="'6. Interpretatie en beleid'!B12" display="1. interpreteren; zowel op zichzelf als in het licht van andere informatie waarover je beschikt" xr:uid="{520B7B6A-5DD7-41A8-8DA0-DDCA910C67B8}"/>
    <hyperlink ref="B8" location="'6. Interpretatie en beleid'!B83" display="2. inzetten voor het verbeteren en verduurzamen van je mobiliteitsbeleid" xr:uid="{37D1BD9B-AF16-4704-9B6F-485F9551492D}"/>
    <hyperlink ref="D17" r:id="rId2" display="Onderzoek Verplaatsingsgedrag Vlaanderen (OVG): " xr:uid="{348AA794-7136-4AEE-8DD5-D8E0289B2C85}"/>
    <hyperlink ref="D20:G20" r:id="rId3" display="Federale Diagnostiek:" xr:uid="{1ABC73CC-858E-4454-99BE-2E8A8ADDF9D7}"/>
    <hyperlink ref="D26:G26" r:id="rId4" display="Bedrijfsvervoerplan" xr:uid="{BC10C59F-CFB8-4632-A375-AF01CD1E2BC3}"/>
  </hyperlinks>
  <pageMargins left="0.25" right="0.25" top="0.75" bottom="0.75" header="0.3" footer="0.3"/>
  <pageSetup scale="49" fitToHeight="0" orientation="landscape"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71A2-0D7F-4A92-983B-529F3AB99D17}">
  <sheetPr codeName="Blad6">
    <tabColor rgb="FFBCE2B8"/>
  </sheetPr>
  <dimension ref="B1:P18"/>
  <sheetViews>
    <sheetView zoomScale="85" zoomScaleNormal="85" workbookViewId="0"/>
  </sheetViews>
  <sheetFormatPr defaultColWidth="9.1796875" defaultRowHeight="14.5"/>
  <cols>
    <col min="1" max="1" width="3.1796875" style="126" customWidth="1"/>
    <col min="2" max="2" width="9.1796875" style="126"/>
    <col min="3" max="3" width="25.08984375" style="126" customWidth="1"/>
    <col min="4" max="7" width="9.1796875" style="126"/>
    <col min="8" max="8" width="12.1796875" style="126" customWidth="1"/>
    <col min="9" max="9" width="67.1796875" style="126" customWidth="1"/>
    <col min="10" max="10" width="10.453125" style="126" customWidth="1"/>
    <col min="11" max="16384" width="9.1796875" style="126"/>
  </cols>
  <sheetData>
    <row r="1" spans="2:16" ht="10" customHeight="1"/>
    <row r="2" spans="2:16">
      <c r="B2" s="650" t="s">
        <v>56</v>
      </c>
      <c r="C2" s="650"/>
      <c r="D2" s="650"/>
      <c r="E2" s="650"/>
      <c r="F2" s="650"/>
      <c r="G2" s="650"/>
      <c r="H2" s="650"/>
      <c r="I2" s="650"/>
    </row>
    <row r="3" spans="2:16">
      <c r="B3" s="650"/>
      <c r="C3" s="650"/>
      <c r="D3" s="650"/>
      <c r="E3" s="650"/>
      <c r="F3" s="650"/>
      <c r="G3" s="650"/>
      <c r="H3" s="650"/>
      <c r="I3" s="650"/>
    </row>
    <row r="4" spans="2:16" ht="10" customHeight="1">
      <c r="B4" s="348"/>
      <c r="C4" s="348"/>
      <c r="D4" s="348"/>
      <c r="E4" s="348"/>
      <c r="F4" s="348"/>
      <c r="G4" s="348"/>
      <c r="H4" s="348"/>
      <c r="I4" s="348"/>
    </row>
    <row r="5" spans="2:16" ht="20.5" customHeight="1">
      <c r="B5" s="349"/>
      <c r="C5" s="350"/>
      <c r="D5" s="660" t="s">
        <v>83</v>
      </c>
      <c r="E5" s="660"/>
      <c r="F5" s="660"/>
      <c r="G5" s="660"/>
      <c r="H5" s="660"/>
      <c r="I5" s="351" t="s">
        <v>84</v>
      </c>
    </row>
    <row r="6" spans="2:16" ht="88.5" customHeight="1">
      <c r="B6" s="352" t="s">
        <v>57</v>
      </c>
      <c r="C6" s="353" t="s">
        <v>118</v>
      </c>
      <c r="D6" s="658" t="s">
        <v>81</v>
      </c>
      <c r="E6" s="658"/>
      <c r="F6" s="658"/>
      <c r="G6" s="658"/>
      <c r="H6" s="658"/>
      <c r="I6" s="355" t="s">
        <v>85</v>
      </c>
      <c r="J6" s="363" t="s">
        <v>52</v>
      </c>
      <c r="K6" s="657"/>
      <c r="L6" s="657"/>
      <c r="M6" s="657"/>
      <c r="N6" s="657"/>
      <c r="O6" s="657"/>
      <c r="P6" s="657"/>
    </row>
    <row r="7" spans="2:16" ht="63" customHeight="1">
      <c r="B7" s="352" t="s">
        <v>58</v>
      </c>
      <c r="C7" s="353" t="s">
        <v>119</v>
      </c>
      <c r="D7" s="659" t="s">
        <v>82</v>
      </c>
      <c r="E7" s="659"/>
      <c r="F7" s="659"/>
      <c r="G7" s="659"/>
      <c r="H7" s="659"/>
      <c r="I7" s="355" t="s">
        <v>86</v>
      </c>
      <c r="J7" s="371"/>
    </row>
    <row r="8" spans="2:16" ht="63" customHeight="1">
      <c r="B8" s="352" t="s">
        <v>59</v>
      </c>
      <c r="C8" s="353" t="s">
        <v>120</v>
      </c>
      <c r="D8" s="659" t="s">
        <v>321</v>
      </c>
      <c r="E8" s="659"/>
      <c r="F8" s="659"/>
      <c r="G8" s="659"/>
      <c r="H8" s="659"/>
      <c r="I8" s="355" t="s">
        <v>87</v>
      </c>
      <c r="J8" s="371"/>
    </row>
    <row r="9" spans="2:16" ht="63" customHeight="1">
      <c r="B9" s="352" t="s">
        <v>60</v>
      </c>
      <c r="C9" s="353" t="s">
        <v>121</v>
      </c>
      <c r="D9" s="659" t="s">
        <v>319</v>
      </c>
      <c r="E9" s="659"/>
      <c r="F9" s="659"/>
      <c r="G9" s="659"/>
      <c r="H9" s="659"/>
      <c r="I9" s="355" t="s">
        <v>320</v>
      </c>
      <c r="J9" s="371"/>
    </row>
    <row r="17" spans="2:5" ht="17">
      <c r="B17" s="368" t="s">
        <v>172</v>
      </c>
    </row>
    <row r="18" spans="2:5" ht="16" customHeight="1">
      <c r="B18" s="555" t="s">
        <v>181</v>
      </c>
      <c r="C18" s="555"/>
      <c r="D18" s="555"/>
      <c r="E18" s="555"/>
    </row>
  </sheetData>
  <sheetProtection algorithmName="SHA-512" hashValue="Eh7sYEIH6B+FasIsP6L8GzQr0dkqTDUUSYaE+NuK29Qns1cpAcQFHMxilI3Voh7T6bokkxX/kba7QOTNB0fp/A==" saltValue="mfoPoAlQ08EmMaMC64vlng==" spinCount="100000" sheet="1" objects="1" scenarios="1"/>
  <mergeCells count="8">
    <mergeCell ref="B18:E18"/>
    <mergeCell ref="B2:I3"/>
    <mergeCell ref="K6:P6"/>
    <mergeCell ref="D6:H6"/>
    <mergeCell ref="D9:H9"/>
    <mergeCell ref="D8:H8"/>
    <mergeCell ref="D7:H7"/>
    <mergeCell ref="D5:H5"/>
  </mergeCells>
  <hyperlinks>
    <hyperlink ref="B18" r:id="rId1" xr:uid="{C5D715D0-176E-42F2-92A7-C8F0A62F27CF}"/>
  </hyperlinks>
  <pageMargins left="0.98425196850393704" right="0.98425196850393704" top="0.98425196850393704" bottom="0.98425196850393704" header="0.51181102362204722" footer="0.51181102362204722"/>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1D377-6A07-41ED-809B-094FEF1B79A1}">
  <sheetPr codeName="Blad7">
    <tabColor rgb="FFBCE2B8"/>
  </sheetPr>
  <dimension ref="B1:F47"/>
  <sheetViews>
    <sheetView zoomScale="85" zoomScaleNormal="85" workbookViewId="0"/>
  </sheetViews>
  <sheetFormatPr defaultColWidth="9.1796875" defaultRowHeight="14.5"/>
  <cols>
    <col min="1" max="1" width="3.1796875" style="126" customWidth="1"/>
    <col min="2" max="2" width="13.453125" style="126" bestFit="1" customWidth="1"/>
    <col min="3" max="3" width="17.81640625" style="126" bestFit="1" customWidth="1"/>
    <col min="4" max="4" width="59.81640625" style="126" bestFit="1" customWidth="1"/>
    <col min="5" max="5" width="44.08984375" style="126" bestFit="1" customWidth="1"/>
    <col min="6" max="16384" width="9.1796875" style="126"/>
  </cols>
  <sheetData>
    <row r="1" spans="2:6" ht="10" customHeight="1"/>
    <row r="2" spans="2:6" ht="14.5" customHeight="1">
      <c r="B2" s="650" t="s">
        <v>47</v>
      </c>
      <c r="C2" s="650"/>
      <c r="D2" s="650"/>
      <c r="E2" s="650"/>
    </row>
    <row r="3" spans="2:6" ht="14.5" customHeight="1">
      <c r="B3" s="650"/>
      <c r="C3" s="650"/>
      <c r="D3" s="650"/>
      <c r="E3" s="650"/>
    </row>
    <row r="4" spans="2:6" ht="10" customHeight="1">
      <c r="B4" s="357"/>
      <c r="C4" s="357"/>
      <c r="D4" s="357"/>
      <c r="E4" s="357"/>
    </row>
    <row r="5" spans="2:6" ht="20.5" customHeight="1">
      <c r="B5" s="358" t="s">
        <v>48</v>
      </c>
      <c r="C5" s="358" t="s">
        <v>49</v>
      </c>
      <c r="D5" s="358" t="s">
        <v>50</v>
      </c>
      <c r="E5" s="358" t="s">
        <v>51</v>
      </c>
    </row>
    <row r="6" spans="2:6" ht="19" customHeight="1">
      <c r="B6" s="359">
        <v>45245</v>
      </c>
      <c r="C6" s="354" t="s">
        <v>88</v>
      </c>
      <c r="D6" s="354" t="s">
        <v>89</v>
      </c>
      <c r="E6" s="355" t="s">
        <v>90</v>
      </c>
      <c r="F6" s="362" t="s">
        <v>52</v>
      </c>
    </row>
    <row r="7" spans="2:6" ht="19" customHeight="1">
      <c r="B7" s="360">
        <v>45416</v>
      </c>
      <c r="C7" s="356" t="s">
        <v>53</v>
      </c>
      <c r="D7" s="356" t="s">
        <v>54</v>
      </c>
      <c r="E7" s="361" t="s">
        <v>55</v>
      </c>
      <c r="F7" s="362" t="s">
        <v>52</v>
      </c>
    </row>
    <row r="8" spans="2:6" ht="19" customHeight="1">
      <c r="B8" s="360">
        <v>45460</v>
      </c>
      <c r="C8" s="356" t="s">
        <v>140</v>
      </c>
      <c r="D8" s="356" t="s">
        <v>322</v>
      </c>
      <c r="E8" s="361" t="s">
        <v>141</v>
      </c>
      <c r="F8" s="362" t="s">
        <v>52</v>
      </c>
    </row>
    <row r="9" spans="2:6" ht="19" customHeight="1">
      <c r="B9" s="360"/>
      <c r="C9" s="356"/>
      <c r="D9" s="356"/>
      <c r="E9" s="361"/>
      <c r="F9" s="372"/>
    </row>
    <row r="10" spans="2:6" ht="19" customHeight="1">
      <c r="B10" s="360"/>
      <c r="C10" s="356"/>
      <c r="D10" s="356"/>
      <c r="E10" s="361"/>
      <c r="F10" s="459"/>
    </row>
    <row r="11" spans="2:6" ht="19" customHeight="1">
      <c r="B11" s="360"/>
      <c r="C11" s="356"/>
      <c r="D11" s="356"/>
      <c r="E11" s="361"/>
      <c r="F11" s="459"/>
    </row>
    <row r="12" spans="2:6" ht="19" customHeight="1">
      <c r="B12" s="360"/>
      <c r="C12" s="356"/>
      <c r="D12" s="356"/>
      <c r="E12" s="361"/>
      <c r="F12" s="459"/>
    </row>
    <row r="13" spans="2:6" ht="19" customHeight="1">
      <c r="B13" s="360"/>
      <c r="C13" s="356"/>
      <c r="D13" s="356"/>
      <c r="E13" s="361"/>
      <c r="F13" s="459"/>
    </row>
    <row r="14" spans="2:6" ht="19" customHeight="1">
      <c r="B14" s="360"/>
      <c r="C14" s="356"/>
      <c r="D14" s="356"/>
      <c r="E14" s="361"/>
      <c r="F14" s="459"/>
    </row>
    <row r="15" spans="2:6" ht="19" customHeight="1">
      <c r="B15" s="360"/>
      <c r="C15" s="356"/>
      <c r="D15" s="356"/>
      <c r="E15" s="361"/>
      <c r="F15" s="459"/>
    </row>
    <row r="16" spans="2:6" ht="19" customHeight="1">
      <c r="B16" s="360"/>
      <c r="C16" s="356"/>
      <c r="D16" s="356"/>
      <c r="E16" s="361"/>
      <c r="F16" s="459"/>
    </row>
    <row r="17" spans="2:6" ht="19" customHeight="1">
      <c r="B17" s="360"/>
      <c r="C17" s="356"/>
      <c r="D17" s="356"/>
      <c r="E17" s="361"/>
      <c r="F17" s="459"/>
    </row>
    <row r="18" spans="2:6" ht="19" customHeight="1">
      <c r="B18" s="360"/>
      <c r="C18" s="356"/>
      <c r="D18" s="356"/>
      <c r="E18" s="361"/>
      <c r="F18" s="459"/>
    </row>
    <row r="19" spans="2:6" ht="19" customHeight="1">
      <c r="B19" s="360"/>
      <c r="C19" s="356"/>
      <c r="D19" s="356"/>
      <c r="E19" s="361"/>
      <c r="F19" s="459"/>
    </row>
    <row r="20" spans="2:6" ht="19" customHeight="1">
      <c r="B20" s="360"/>
      <c r="C20" s="356"/>
      <c r="D20" s="356"/>
      <c r="E20" s="361"/>
      <c r="F20" s="459"/>
    </row>
    <row r="21" spans="2:6" ht="19" customHeight="1">
      <c r="B21" s="360"/>
      <c r="C21" s="356"/>
      <c r="D21" s="356"/>
      <c r="E21" s="361"/>
      <c r="F21" s="459"/>
    </row>
    <row r="22" spans="2:6" ht="19" customHeight="1">
      <c r="B22" s="360"/>
      <c r="C22" s="356"/>
      <c r="D22" s="356"/>
      <c r="E22" s="361"/>
      <c r="F22" s="459"/>
    </row>
    <row r="23" spans="2:6" ht="19" customHeight="1">
      <c r="B23" s="360"/>
      <c r="C23" s="356"/>
      <c r="D23" s="356"/>
      <c r="E23" s="361"/>
      <c r="F23" s="459"/>
    </row>
    <row r="24" spans="2:6" ht="19" customHeight="1">
      <c r="B24" s="360"/>
      <c r="C24" s="356"/>
      <c r="D24" s="356"/>
      <c r="E24" s="361"/>
      <c r="F24" s="459"/>
    </row>
    <row r="25" spans="2:6" ht="19" customHeight="1">
      <c r="B25" s="360"/>
      <c r="C25" s="356"/>
      <c r="D25" s="356"/>
      <c r="E25" s="361"/>
      <c r="F25" s="459"/>
    </row>
    <row r="26" spans="2:6" ht="19" customHeight="1">
      <c r="B26" s="360"/>
      <c r="C26" s="356"/>
      <c r="D26" s="356"/>
      <c r="E26" s="361"/>
      <c r="F26" s="459"/>
    </row>
    <row r="27" spans="2:6" ht="19" customHeight="1">
      <c r="B27" s="360"/>
      <c r="C27" s="356"/>
      <c r="D27" s="356"/>
      <c r="E27" s="361"/>
      <c r="F27" s="459"/>
    </row>
    <row r="28" spans="2:6" ht="19" customHeight="1">
      <c r="B28" s="360"/>
      <c r="C28" s="356"/>
      <c r="D28" s="356"/>
      <c r="E28" s="361"/>
      <c r="F28" s="459"/>
    </row>
    <row r="29" spans="2:6" ht="19" customHeight="1">
      <c r="B29" s="360"/>
      <c r="C29" s="356"/>
      <c r="D29" s="356"/>
      <c r="E29" s="361"/>
      <c r="F29" s="459"/>
    </row>
    <row r="30" spans="2:6" ht="19" customHeight="1">
      <c r="B30" s="360"/>
      <c r="C30" s="356"/>
      <c r="D30" s="356"/>
      <c r="E30" s="361"/>
      <c r="F30" s="459"/>
    </row>
    <row r="31" spans="2:6" ht="19" customHeight="1">
      <c r="B31" s="360"/>
      <c r="C31" s="356"/>
      <c r="D31" s="356"/>
      <c r="E31" s="361"/>
      <c r="F31" s="459"/>
    </row>
    <row r="32" spans="2:6" ht="19" customHeight="1">
      <c r="B32" s="360"/>
      <c r="C32" s="356"/>
      <c r="D32" s="356"/>
      <c r="E32" s="361"/>
      <c r="F32" s="459"/>
    </row>
    <row r="33" spans="2:6" ht="19" customHeight="1">
      <c r="B33" s="360"/>
      <c r="C33" s="356"/>
      <c r="D33" s="356"/>
      <c r="E33" s="361"/>
      <c r="F33" s="459"/>
    </row>
    <row r="34" spans="2:6" ht="19" customHeight="1">
      <c r="B34" s="360"/>
      <c r="C34" s="356"/>
      <c r="D34" s="356"/>
      <c r="E34" s="361"/>
      <c r="F34" s="459"/>
    </row>
    <row r="35" spans="2:6" ht="19" customHeight="1">
      <c r="B35" s="360"/>
      <c r="C35" s="356"/>
      <c r="D35" s="356"/>
      <c r="E35" s="361"/>
      <c r="F35" s="459"/>
    </row>
    <row r="36" spans="2:6" ht="19" customHeight="1">
      <c r="B36" s="360"/>
      <c r="C36" s="356"/>
      <c r="D36" s="356"/>
      <c r="E36" s="361"/>
      <c r="F36" s="459"/>
    </row>
    <row r="37" spans="2:6" ht="19" customHeight="1">
      <c r="B37" s="360"/>
      <c r="C37" s="356"/>
      <c r="D37" s="356"/>
      <c r="E37" s="361"/>
      <c r="F37" s="459"/>
    </row>
    <row r="38" spans="2:6" ht="19" customHeight="1">
      <c r="B38" s="360"/>
      <c r="C38" s="356"/>
      <c r="D38" s="356"/>
      <c r="E38" s="361"/>
      <c r="F38" s="459"/>
    </row>
    <row r="40" spans="2:6">
      <c r="B40" s="102"/>
    </row>
    <row r="46" spans="2:6" ht="17">
      <c r="B46" s="368" t="s">
        <v>172</v>
      </c>
    </row>
    <row r="47" spans="2:6" ht="15.5" customHeight="1">
      <c r="B47" s="555" t="s">
        <v>181</v>
      </c>
      <c r="C47" s="555"/>
      <c r="D47" s="555"/>
    </row>
  </sheetData>
  <sheetProtection algorithmName="SHA-512" hashValue="zSJgjq6d9p8qSnA40GZuNGlHJ/4hi4I30JpnFTp4ScmXV47NWI4qvQHjdLVlKKuaCjHrK7lV9+vSAtSAB3dPNA==" saltValue="zMpD0LMKPSDAc8yJCthSgg==" spinCount="100000" sheet="1" objects="1" scenarios="1" insertRows="0"/>
  <mergeCells count="2">
    <mergeCell ref="B2:E3"/>
    <mergeCell ref="B47:D47"/>
  </mergeCells>
  <hyperlinks>
    <hyperlink ref="B47" r:id="rId1" xr:uid="{911F79BB-D377-4E56-8E3B-2B5E2184A922}"/>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A81A9-756B-4B0A-B581-EEA367B9A8A3}">
  <sheetPr>
    <tabColor theme="0" tint="-4.9989318521683403E-2"/>
  </sheetPr>
  <dimension ref="B1:H30"/>
  <sheetViews>
    <sheetView zoomScaleNormal="100" workbookViewId="0"/>
  </sheetViews>
  <sheetFormatPr defaultColWidth="8.81640625" defaultRowHeight="14.5"/>
  <cols>
    <col min="1" max="1" width="1.90625" style="126" customWidth="1"/>
    <col min="2" max="2" width="43.54296875" style="342" customWidth="1"/>
    <col min="3" max="5" width="48" style="126" customWidth="1"/>
    <col min="6" max="8" width="8.81640625" style="126"/>
    <col min="9" max="9" width="12.1796875" style="126" customWidth="1"/>
    <col min="10" max="16384" width="8.81640625" style="126"/>
  </cols>
  <sheetData>
    <row r="1" spans="2:8" ht="7.5" customHeight="1"/>
    <row r="2" spans="2:8">
      <c r="B2" s="650" t="s">
        <v>418</v>
      </c>
      <c r="C2" s="650"/>
      <c r="D2" s="650"/>
      <c r="E2" s="650"/>
    </row>
    <row r="3" spans="2:8">
      <c r="B3" s="650"/>
      <c r="C3" s="650"/>
      <c r="D3" s="650"/>
      <c r="E3" s="650"/>
    </row>
    <row r="4" spans="2:8" ht="7.5" customHeight="1"/>
    <row r="5" spans="2:8" ht="21.5" customHeight="1">
      <c r="B5" s="662" t="s">
        <v>419</v>
      </c>
      <c r="C5" s="662"/>
      <c r="D5" s="662"/>
      <c r="E5" s="662"/>
    </row>
    <row r="6" spans="2:8" ht="21.5" customHeight="1">
      <c r="B6" s="662"/>
      <c r="C6" s="662"/>
      <c r="D6" s="662"/>
      <c r="E6" s="662"/>
    </row>
    <row r="7" spans="2:8" ht="8.5" customHeight="1"/>
    <row r="8" spans="2:8" ht="17">
      <c r="B8" s="527" t="s">
        <v>400</v>
      </c>
      <c r="C8" s="531" t="s">
        <v>402</v>
      </c>
      <c r="D8" s="532" t="s">
        <v>408</v>
      </c>
      <c r="E8" s="533" t="s">
        <v>405</v>
      </c>
    </row>
    <row r="9" spans="2:8" ht="17">
      <c r="B9" s="526" t="s">
        <v>15</v>
      </c>
      <c r="C9" s="538"/>
      <c r="D9" s="538"/>
      <c r="E9" s="539"/>
      <c r="H9" s="523"/>
    </row>
    <row r="10" spans="2:8" s="342" customFormat="1" ht="55.5" customHeight="1">
      <c r="B10" s="528" t="s">
        <v>0</v>
      </c>
      <c r="C10" s="540" t="s">
        <v>398</v>
      </c>
      <c r="D10" s="541" t="s">
        <v>423</v>
      </c>
      <c r="E10" s="542" t="s">
        <v>421</v>
      </c>
      <c r="H10" s="524"/>
    </row>
    <row r="11" spans="2:8" s="342" customFormat="1" ht="74.5" customHeight="1">
      <c r="B11" s="528" t="s">
        <v>392</v>
      </c>
      <c r="C11" s="166" t="s">
        <v>404</v>
      </c>
      <c r="D11" s="543" t="s">
        <v>423</v>
      </c>
      <c r="E11" s="167" t="s">
        <v>409</v>
      </c>
      <c r="H11" s="525"/>
    </row>
    <row r="12" spans="2:8" ht="17">
      <c r="B12" s="526" t="s">
        <v>40</v>
      </c>
      <c r="C12" s="544"/>
      <c r="D12" s="544"/>
      <c r="E12" s="545"/>
      <c r="H12" s="59"/>
    </row>
    <row r="13" spans="2:8" ht="22.5" customHeight="1">
      <c r="B13" s="529" t="s">
        <v>394</v>
      </c>
      <c r="C13" s="166" t="s">
        <v>407</v>
      </c>
      <c r="D13" s="543" t="s">
        <v>403</v>
      </c>
      <c r="E13" s="167"/>
      <c r="H13" s="523"/>
    </row>
    <row r="14" spans="2:8" ht="17">
      <c r="B14" s="526" t="s">
        <v>8</v>
      </c>
      <c r="C14" s="546"/>
      <c r="D14" s="546"/>
      <c r="E14" s="547"/>
      <c r="H14" s="523"/>
    </row>
    <row r="15" spans="2:8" ht="20" customHeight="1">
      <c r="B15" s="529" t="s">
        <v>397</v>
      </c>
      <c r="C15" s="166" t="s">
        <v>401</v>
      </c>
      <c r="D15" s="166"/>
      <c r="E15" s="167"/>
      <c r="H15" s="59"/>
    </row>
    <row r="16" spans="2:8" ht="17">
      <c r="B16" s="526" t="s">
        <v>11</v>
      </c>
      <c r="C16" s="546"/>
      <c r="D16" s="546"/>
      <c r="E16" s="547"/>
      <c r="H16" s="59"/>
    </row>
    <row r="17" spans="2:8" ht="19.5" customHeight="1">
      <c r="B17" s="529" t="s">
        <v>397</v>
      </c>
      <c r="C17" s="166" t="s">
        <v>401</v>
      </c>
      <c r="D17" s="166"/>
      <c r="E17" s="167"/>
      <c r="H17" s="523"/>
    </row>
    <row r="18" spans="2:8" ht="17">
      <c r="B18" s="526" t="s">
        <v>395</v>
      </c>
      <c r="C18" s="546"/>
      <c r="D18" s="546"/>
      <c r="E18" s="547"/>
      <c r="H18" s="523"/>
    </row>
    <row r="19" spans="2:8" ht="55" customHeight="1">
      <c r="B19" s="529" t="s">
        <v>393</v>
      </c>
      <c r="C19" s="540" t="s">
        <v>406</v>
      </c>
      <c r="D19" s="541" t="s">
        <v>410</v>
      </c>
      <c r="E19" s="542"/>
      <c r="H19" s="59"/>
    </row>
    <row r="20" spans="2:8" ht="55" customHeight="1">
      <c r="B20" s="530" t="s">
        <v>399</v>
      </c>
      <c r="C20" s="548" t="s">
        <v>396</v>
      </c>
      <c r="D20" s="549" t="s">
        <v>403</v>
      </c>
      <c r="E20" s="550"/>
      <c r="H20" s="59"/>
    </row>
    <row r="21" spans="2:8" ht="15.5">
      <c r="B21" s="661" t="s">
        <v>420</v>
      </c>
      <c r="C21" s="661"/>
      <c r="D21" s="661"/>
      <c r="E21" s="661"/>
      <c r="H21" s="523"/>
    </row>
    <row r="22" spans="2:8">
      <c r="H22" s="59"/>
    </row>
    <row r="23" spans="2:8">
      <c r="B23" s="126"/>
    </row>
    <row r="24" spans="2:8">
      <c r="B24" s="126"/>
    </row>
    <row r="25" spans="2:8">
      <c r="B25" s="126"/>
    </row>
    <row r="26" spans="2:8">
      <c r="B26" s="126"/>
    </row>
    <row r="27" spans="2:8">
      <c r="B27" s="126"/>
    </row>
    <row r="28" spans="2:8">
      <c r="B28" s="126"/>
    </row>
    <row r="29" spans="2:8" ht="17">
      <c r="B29" s="368" t="s">
        <v>172</v>
      </c>
    </row>
    <row r="30" spans="2:8" ht="17">
      <c r="B30" s="555" t="s">
        <v>181</v>
      </c>
      <c r="C30" s="555"/>
      <c r="D30" s="555"/>
      <c r="E30" s="555"/>
    </row>
  </sheetData>
  <sheetProtection algorithmName="SHA-512" hashValue="FEQTiDBIxE9kxV2cuG3b8/PD/8TIZddkuppCC0/LKLZ/igAz3HRfoc9UVTvicJFgdgP0OCNsTEk/WD+laB3cmg==" saltValue="MSP3/ptvUp8FjruqXqmdbg==" spinCount="100000" sheet="1" objects="1" scenarios="1"/>
  <mergeCells count="4">
    <mergeCell ref="B30:E30"/>
    <mergeCell ref="B2:E3"/>
    <mergeCell ref="B21:E21"/>
    <mergeCell ref="B5:E6"/>
  </mergeCells>
  <hyperlinks>
    <hyperlink ref="B30" r:id="rId1" xr:uid="{D262FE34-2AAF-4E8D-8A47-4221F25D7C91}"/>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ypedocument xmlns="b4937e91-a279-4400-92af-b6b5484ab5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4934C49DEFDE45977F9D414D6C78D7" ma:contentTypeVersion="5" ma:contentTypeDescription="Een nieuw document maken." ma:contentTypeScope="" ma:versionID="ddf9ecdcb23132da05a712017d916753">
  <xsd:schema xmlns:xsd="http://www.w3.org/2001/XMLSchema" xmlns:xs="http://www.w3.org/2001/XMLSchema" xmlns:p="http://schemas.microsoft.com/office/2006/metadata/properties" xmlns:ns2="b4937e91-a279-4400-92af-b6b5484ab510" targetNamespace="http://schemas.microsoft.com/office/2006/metadata/properties" ma:root="true" ma:fieldsID="a68ed053389db5fb56d77f3688752293" ns2:_="">
    <xsd:import namespace="b4937e91-a279-4400-92af-b6b5484ab5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Typ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937e91-a279-4400-92af-b6b5484ab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Typedocument" ma:index="12" nillable="true" ma:displayName="Type document" ma:format="Dropdown" ma:internalName="Typedocument">
      <xsd:simpleType>
        <xsd:restriction base="dms:Choice">
          <xsd:enumeration value="Handleiding"/>
          <xsd:enumeration value="Sjabloon"/>
          <xsd:enumeration value="Presentatie"/>
          <xsd:enumeration value="Doelgroep"/>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A562DF-BBD8-46F0-9572-9BC4D33945B4}">
  <ds:schemaRefs>
    <ds:schemaRef ds:uri="http://schemas.microsoft.com/sharepoint/v3/contenttype/forms"/>
  </ds:schemaRefs>
</ds:datastoreItem>
</file>

<file path=customXml/itemProps2.xml><?xml version="1.0" encoding="utf-8"?>
<ds:datastoreItem xmlns:ds="http://schemas.openxmlformats.org/officeDocument/2006/customXml" ds:itemID="{E1419EE8-64C9-448C-8369-810DC1D19C7F}">
  <ds:schemaRefs>
    <ds:schemaRef ds:uri="d4244a03-4094-46c0-a139-481d50c1749f"/>
    <ds:schemaRef ds:uri="http://purl.org/dc/term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978010e7-eecb-44d7-ae39-3a08e855124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7A3244A-20AF-4A03-AEB7-3060BCB44A4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1. Dashboard</vt:lpstr>
      <vt:lpstr>2. Inhoud en instructies</vt:lpstr>
      <vt:lpstr>3. Nulmeting bezoekers</vt:lpstr>
      <vt:lpstr>4. Data Medewerkers</vt:lpstr>
      <vt:lpstr>5. Data Bezoekers</vt:lpstr>
      <vt:lpstr>6. Interpretatie en beleid</vt:lpstr>
      <vt:lpstr>7. RACI</vt:lpstr>
      <vt:lpstr>8. Logboek</vt:lpstr>
      <vt:lpstr>9. Voorbeeldvragenlijst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Jorine</dc:creator>
  <cp:keywords/>
  <dc:description/>
  <cp:lastModifiedBy>Jorine</cp:lastModifiedBy>
  <cp:revision/>
  <cp:lastPrinted>2024-01-29T13:09:10Z</cp:lastPrinted>
  <dcterms:created xsi:type="dcterms:W3CDTF">2023-06-22T07:39:03Z</dcterms:created>
  <dcterms:modified xsi:type="dcterms:W3CDTF">2025-02-20T15:14:03Z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0x010100E44934C49DEFDE45977F9D414D6C78D7</vt:lpwstr>
  </property>
  <property fmtid="{D5CDD505-2E9C-101B-9397-08002B2CF9AE}" pid="3" name="MediaServiceImageTags">
    <vt:lpwstr/>
  </property>
</Properties>
</file>